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015" firstSheet="1" activeTab="3"/>
  </bookViews>
  <sheets>
    <sheet name="erexaneri qanak" sheetId="16" state="hidden" r:id="rId1"/>
    <sheet name=" Tachir ham1" sheetId="1" r:id="rId2"/>
    <sheet name=" Tasir ham3" sheetId="2" r:id="rId3"/>
    <sheet name="Tashir ham4" sheetId="3" r:id="rId4"/>
    <sheet name="mecavan m.p" sheetId="6" r:id="rId5"/>
    <sheet name="sarchapet m.p" sheetId="9" r:id="rId6"/>
    <sheet name="ynd mank.partez" sheetId="10" state="hidden" r:id="rId7"/>
    <sheet name=" Tashir arv.dp" sheetId="4" state="hidden" r:id="rId8"/>
    <sheet name="mec arv dp" sheetId="8" state="hidden" r:id="rId9"/>
    <sheet name="Tashir mch.kentron" sheetId="5" state="hidden" r:id="rId10"/>
    <sheet name="mecavan mch.kent" sheetId="7" state="hidden" r:id="rId11"/>
    <sheet name="ynd artadproc" sheetId="11" state="hidden" r:id="rId12"/>
    <sheet name="qaxaq" sheetId="12" state="hidden" r:id="rId13"/>
    <sheet name="marz.dp" sheetId="13" state="hidden" r:id="rId14"/>
    <sheet name="gradaran" sheetId="14" state="hidden" r:id="rId15"/>
    <sheet name="qts" sheetId="15" state="hidden" r:id="rId16"/>
    <sheet name="Лист1" sheetId="17" state="hidden" r:id="rId17"/>
  </sheets>
  <calcPr calcId="152511"/>
</workbook>
</file>

<file path=xl/calcChain.xml><?xml version="1.0" encoding="utf-8"?>
<calcChain xmlns="http://schemas.openxmlformats.org/spreadsheetml/2006/main">
  <c r="D19" i="9" l="1"/>
  <c r="C35" i="3" l="1"/>
  <c r="D24" i="6"/>
  <c r="C24" i="6"/>
  <c r="D21" i="1" l="1"/>
  <c r="D25" i="2"/>
  <c r="D14" i="4"/>
  <c r="D15" i="8"/>
  <c r="D28" i="5"/>
  <c r="D17" i="7"/>
  <c r="D16" i="13"/>
  <c r="D17" i="14"/>
  <c r="C25" i="2" l="1"/>
  <c r="C12" i="16" l="1"/>
  <c r="E5" i="16"/>
  <c r="F5" i="16" s="1"/>
  <c r="E6" i="16"/>
  <c r="F6" i="16" s="1"/>
  <c r="E7" i="16"/>
  <c r="F7" i="16" s="1"/>
  <c r="E8" i="16"/>
  <c r="F8" i="16" s="1"/>
  <c r="E9" i="16"/>
  <c r="F9" i="16" s="1"/>
  <c r="E10" i="16"/>
  <c r="F10" i="16" s="1"/>
  <c r="E11" i="16"/>
  <c r="F11" i="16" s="1"/>
  <c r="E4" i="16"/>
  <c r="F4" i="16" s="1"/>
  <c r="E12" i="16" l="1"/>
  <c r="F12" i="16" s="1"/>
  <c r="Y65" i="12"/>
  <c r="E67" i="12"/>
  <c r="Y66" i="12"/>
  <c r="Z50" i="12" l="1"/>
  <c r="Z44" i="12"/>
  <c r="Z31" i="12"/>
  <c r="Z38" i="12"/>
  <c r="Z25" i="12"/>
  <c r="Z19" i="12"/>
  <c r="Z13" i="12"/>
  <c r="C28" i="11" l="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H28" i="11" s="1"/>
  <c r="G10" i="11"/>
  <c r="E31" i="15"/>
  <c r="F31" i="15"/>
  <c r="E11" i="15"/>
  <c r="F11" i="15"/>
  <c r="E12" i="15"/>
  <c r="F12" i="15"/>
  <c r="E13" i="15"/>
  <c r="F13" i="15"/>
  <c r="E14" i="15"/>
  <c r="F14" i="15"/>
  <c r="E15" i="15"/>
  <c r="F15" i="15"/>
  <c r="E16" i="15"/>
  <c r="F16" i="15"/>
  <c r="E17" i="15"/>
  <c r="F17" i="15"/>
  <c r="E18" i="15"/>
  <c r="F18" i="15"/>
  <c r="E19" i="15"/>
  <c r="F19" i="15"/>
  <c r="E20" i="15"/>
  <c r="F20" i="15"/>
  <c r="E21" i="15"/>
  <c r="F21" i="15"/>
  <c r="E22" i="15"/>
  <c r="F22" i="15"/>
  <c r="E23" i="15"/>
  <c r="F23" i="15"/>
  <c r="E24" i="15"/>
  <c r="F24" i="15"/>
  <c r="E25" i="15"/>
  <c r="F25" i="15"/>
  <c r="E26" i="15"/>
  <c r="F26" i="15"/>
  <c r="E27" i="15"/>
  <c r="F27" i="15"/>
  <c r="E28" i="15"/>
  <c r="F28" i="15"/>
  <c r="E29" i="15"/>
  <c r="F29" i="15"/>
  <c r="E30" i="15"/>
  <c r="F30" i="15"/>
  <c r="E10" i="15"/>
  <c r="E32" i="15" s="1"/>
  <c r="F32" i="15" s="1"/>
  <c r="F10" i="15" l="1"/>
  <c r="G28" i="11"/>
  <c r="C16" i="13" l="1"/>
  <c r="F62" i="12" l="1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E62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F57" i="12"/>
  <c r="E57" i="12"/>
  <c r="Y57" i="12" l="1"/>
  <c r="Z57" i="12" s="1"/>
  <c r="Y51" i="12"/>
  <c r="Z51" i="12" s="1"/>
  <c r="E8" i="12"/>
  <c r="Y49" i="12"/>
  <c r="Z49" i="12" s="1"/>
  <c r="E49" i="12"/>
  <c r="E43" i="12"/>
  <c r="Y43" i="12" s="1"/>
  <c r="Z43" i="12" s="1"/>
  <c r="Y37" i="12"/>
  <c r="Z37" i="12" s="1"/>
  <c r="E37" i="12"/>
  <c r="E30" i="12"/>
  <c r="Y30" i="12" s="1"/>
  <c r="Z30" i="12" s="1"/>
  <c r="E24" i="12"/>
  <c r="X17" i="12"/>
  <c r="X68" i="12" s="1"/>
  <c r="W17" i="12"/>
  <c r="W68" i="12" s="1"/>
  <c r="V17" i="12"/>
  <c r="V68" i="12" s="1"/>
  <c r="U17" i="12"/>
  <c r="U68" i="12" s="1"/>
  <c r="T17" i="12"/>
  <c r="T68" i="12" s="1"/>
  <c r="S17" i="12"/>
  <c r="S68" i="12" s="1"/>
  <c r="R17" i="12"/>
  <c r="R68" i="12" s="1"/>
  <c r="Q17" i="12"/>
  <c r="Q68" i="12" s="1"/>
  <c r="P17" i="12"/>
  <c r="P68" i="12" s="1"/>
  <c r="O17" i="12"/>
  <c r="O68" i="12" s="1"/>
  <c r="N17" i="12"/>
  <c r="N68" i="12" s="1"/>
  <c r="M17" i="12"/>
  <c r="M68" i="12" s="1"/>
  <c r="L17" i="12"/>
  <c r="L68" i="12" s="1"/>
  <c r="K17" i="12"/>
  <c r="K68" i="12" s="1"/>
  <c r="J17" i="12"/>
  <c r="J68" i="12" s="1"/>
  <c r="I17" i="12"/>
  <c r="I68" i="12" s="1"/>
  <c r="H17" i="12"/>
  <c r="H68" i="12" s="1"/>
  <c r="G17" i="12"/>
  <c r="G68" i="12" s="1"/>
  <c r="F17" i="12"/>
  <c r="F68" i="12" s="1"/>
  <c r="E12" i="12"/>
  <c r="Y12" i="12" s="1"/>
  <c r="Z12" i="12" s="1"/>
  <c r="Y5" i="12"/>
  <c r="Z5" i="12" s="1"/>
  <c r="Y64" i="12"/>
  <c r="Y63" i="12"/>
  <c r="Y48" i="12"/>
  <c r="Z48" i="12" s="1"/>
  <c r="Y47" i="12"/>
  <c r="Z47" i="12" s="1"/>
  <c r="Y46" i="12"/>
  <c r="Z46" i="12" s="1"/>
  <c r="Y45" i="12"/>
  <c r="Z45" i="12" s="1"/>
  <c r="Y42" i="12"/>
  <c r="Z42" i="12" s="1"/>
  <c r="Y41" i="12"/>
  <c r="Z41" i="12" s="1"/>
  <c r="Y40" i="12"/>
  <c r="Z40" i="12" s="1"/>
  <c r="Y39" i="12"/>
  <c r="Z39" i="12" s="1"/>
  <c r="Y36" i="12"/>
  <c r="Z36" i="12" s="1"/>
  <c r="Y35" i="12"/>
  <c r="Z35" i="12" s="1"/>
  <c r="Y34" i="12"/>
  <c r="Z34" i="12" s="1"/>
  <c r="Y33" i="12"/>
  <c r="Z33" i="12" s="1"/>
  <c r="Y32" i="12"/>
  <c r="Z32" i="12" s="1"/>
  <c r="Y29" i="12"/>
  <c r="Z29" i="12" s="1"/>
  <c r="Y28" i="12"/>
  <c r="Z28" i="12" s="1"/>
  <c r="Y27" i="12"/>
  <c r="Z27" i="12" s="1"/>
  <c r="Y26" i="12"/>
  <c r="Z26" i="12" s="1"/>
  <c r="Y23" i="12"/>
  <c r="Z23" i="12" s="1"/>
  <c r="Y22" i="12"/>
  <c r="Z22" i="12" s="1"/>
  <c r="Y21" i="12"/>
  <c r="Z21" i="12" s="1"/>
  <c r="Y20" i="12"/>
  <c r="Z20" i="12" s="1"/>
  <c r="Y18" i="12"/>
  <c r="Z18" i="12" s="1"/>
  <c r="Y11" i="12"/>
  <c r="Z11" i="12" s="1"/>
  <c r="Y10" i="12"/>
  <c r="Z10" i="12" s="1"/>
  <c r="Y9" i="12"/>
  <c r="Z9" i="12" s="1"/>
  <c r="Y52" i="12"/>
  <c r="Z52" i="12" s="1"/>
  <c r="Y53" i="12"/>
  <c r="Z53" i="12" s="1"/>
  <c r="Y54" i="12"/>
  <c r="Z54" i="12" s="1"/>
  <c r="Y58" i="12"/>
  <c r="Y55" i="12"/>
  <c r="Z55" i="12" s="1"/>
  <c r="E68" i="12" l="1"/>
  <c r="Y17" i="12"/>
  <c r="Z17" i="12" s="1"/>
  <c r="Y62" i="12"/>
  <c r="Z62" i="12" s="1"/>
  <c r="Y14" i="12"/>
  <c r="Z14" i="12" s="1"/>
  <c r="Y15" i="12" l="1"/>
  <c r="Z15" i="12" s="1"/>
  <c r="Y16" i="12" l="1"/>
  <c r="Z16" i="12" s="1"/>
  <c r="Y67" i="12"/>
  <c r="Y61" i="12"/>
  <c r="Y60" i="12"/>
  <c r="Y59" i="12"/>
  <c r="Y56" i="12"/>
  <c r="Z56" i="12" s="1"/>
  <c r="Y24" i="12"/>
  <c r="Z24" i="12" s="1"/>
  <c r="Y8" i="12"/>
  <c r="Y7" i="12"/>
  <c r="Z7" i="12" s="1"/>
  <c r="Z8" i="12" l="1"/>
  <c r="Z68" i="12" s="1"/>
  <c r="Y68" i="12"/>
  <c r="Y6" i="12"/>
  <c r="Z6" i="12" s="1"/>
  <c r="M5" i="10"/>
  <c r="E6" i="10"/>
  <c r="F6" i="10"/>
  <c r="G6" i="10"/>
  <c r="H6" i="10"/>
  <c r="I6" i="10"/>
  <c r="G7" i="10"/>
  <c r="M7" i="10" s="1"/>
  <c r="G8" i="10"/>
  <c r="M8" i="10" s="1"/>
  <c r="E9" i="10"/>
  <c r="F9" i="10"/>
  <c r="G9" i="10"/>
  <c r="H9" i="10"/>
  <c r="I9" i="10"/>
  <c r="E10" i="10"/>
  <c r="F10" i="10"/>
  <c r="G10" i="10"/>
  <c r="H10" i="10"/>
  <c r="I10" i="10"/>
  <c r="E11" i="10"/>
  <c r="F11" i="10"/>
  <c r="G11" i="10"/>
  <c r="H11" i="10"/>
  <c r="I11" i="10"/>
  <c r="F12" i="10"/>
  <c r="M12" i="10" s="1"/>
  <c r="E13" i="10"/>
  <c r="F13" i="10"/>
  <c r="G13" i="10"/>
  <c r="H13" i="10"/>
  <c r="I13" i="10"/>
  <c r="E14" i="10"/>
  <c r="F14" i="10"/>
  <c r="G14" i="10"/>
  <c r="E15" i="10"/>
  <c r="F15" i="10"/>
  <c r="G15" i="10"/>
  <c r="H15" i="10"/>
  <c r="I15" i="10"/>
  <c r="F16" i="10"/>
  <c r="G16" i="10"/>
  <c r="F17" i="10"/>
  <c r="G17" i="10"/>
  <c r="H17" i="10"/>
  <c r="G18" i="10"/>
  <c r="M18" i="10" s="1"/>
  <c r="G19" i="10"/>
  <c r="M19" i="10" s="1"/>
  <c r="F20" i="10"/>
  <c r="G20" i="10"/>
  <c r="G21" i="10"/>
  <c r="H21" i="10"/>
  <c r="I21" i="10"/>
  <c r="C15" i="8"/>
  <c r="C17" i="7"/>
  <c r="C28" i="5"/>
  <c r="M14" i="10" l="1"/>
  <c r="I22" i="10"/>
  <c r="M21" i="10"/>
  <c r="M17" i="10"/>
  <c r="M11" i="10"/>
  <c r="M20" i="10"/>
  <c r="M16" i="10"/>
  <c r="F22" i="10"/>
  <c r="M15" i="10"/>
  <c r="M13" i="10"/>
  <c r="M10" i="10"/>
  <c r="M9" i="10"/>
  <c r="M6" i="10"/>
  <c r="H22" i="10"/>
  <c r="G22" i="10"/>
  <c r="E22" i="10"/>
  <c r="M22" i="10" l="1"/>
</calcChain>
</file>

<file path=xl/sharedStrings.xml><?xml version="1.0" encoding="utf-8"?>
<sst xmlns="http://schemas.openxmlformats.org/spreadsheetml/2006/main" count="473" uniqueCount="239">
  <si>
    <t>Հավելված 1</t>
  </si>
  <si>
    <t xml:space="preserve">ՀՀ Լոռու մարզի տաշիր համայնքի ավագանու </t>
  </si>
  <si>
    <t>Աշխատակաիցների թվաքանակ ՝ 7</t>
  </si>
  <si>
    <t>Հաստիքացուցակը և պաշտոնային դրույքաչափերը</t>
  </si>
  <si>
    <t>ՀՀ</t>
  </si>
  <si>
    <t>ՀԱՍՏԻՔԻ ԱՆՎԱՆՈՒՄԸ</t>
  </si>
  <si>
    <t>ՀԱՍՏԻՔԱՅԻՆ ՄԻԱՎՈՐԸ</t>
  </si>
  <si>
    <t>ՊԱՇՏՈՆԱՅԻՆ ԴՐՈՒՅՔԱՉԱՓԸ</t>
  </si>
  <si>
    <t>(սահմանվում է հաստիքային 1 միավորի համար)</t>
  </si>
  <si>
    <t xml:space="preserve">Տնօրեն </t>
  </si>
  <si>
    <t>Դաստիարակ</t>
  </si>
  <si>
    <t xml:space="preserve">Դաստիարակի օգնական </t>
  </si>
  <si>
    <t>Երաժշտական դաստիարակ</t>
  </si>
  <si>
    <t xml:space="preserve">Հաշվապահ </t>
  </si>
  <si>
    <t>Բուժքույր</t>
  </si>
  <si>
    <t>Խոհարար</t>
  </si>
  <si>
    <t>Ընդամենը</t>
  </si>
  <si>
    <t>ԱՇԽԱՏԱԿԱԶՄԻ ՔԱՐՏՈՒՂԱՐ՝                                                  Ն ՍՈԼՈՅԱՆ</t>
  </si>
  <si>
    <t>ԱՇԽԱՏԱԿԱԶՄԻ ՔԱՐՏՈՒՂԱՐ՝                                Ն.ՍՈԼՈՅԱՆ</t>
  </si>
  <si>
    <t>2023թ</t>
  </si>
  <si>
    <t>Աշխատակաիցների թվաքանակ ՝ 14</t>
  </si>
  <si>
    <t>Հոգեբան</t>
  </si>
  <si>
    <t xml:space="preserve">Խոհարարի օգնական </t>
  </si>
  <si>
    <t>Օժանդակ բանվոր</t>
  </si>
  <si>
    <t>Տնտեսվար</t>
  </si>
  <si>
    <t>ԱՇԽԱՏԱԿԱԶՄԻ ՔԱՐՏՈՒՂԱՐ՝                                                   Ն.ՍՈԼՈՅԱՆ</t>
  </si>
  <si>
    <t>տարեկան</t>
  </si>
  <si>
    <t>աշխատավարձի չափը /ամիս</t>
  </si>
  <si>
    <t>Հավելված 3</t>
  </si>
  <si>
    <t>ՊԱՇՏՈՆԱՅԻՆ ԴՐՈՒՅՔԱՉԱՓԸ (սահմանվում է հաստիքային 1 միավորի համար)</t>
  </si>
  <si>
    <r>
      <t>Մեթոդիստ ուս</t>
    </r>
    <r>
      <rPr>
        <sz val="12"/>
        <color theme="1"/>
        <rFont val="MS Mincho"/>
        <family val="3"/>
        <charset val="204"/>
      </rPr>
      <t>․</t>
    </r>
    <r>
      <rPr>
        <sz val="12"/>
        <color theme="1"/>
        <rFont val="GHEA Grapalat"/>
        <family val="3"/>
      </rPr>
      <t xml:space="preserve"> գծով տնօրենի տեղակալ</t>
    </r>
  </si>
  <si>
    <t>Գործավար</t>
  </si>
  <si>
    <t>Հավաքարար</t>
  </si>
  <si>
    <t>Լվացարար</t>
  </si>
  <si>
    <t xml:space="preserve">Դռնապան </t>
  </si>
  <si>
    <t>Հավելված 4</t>
  </si>
  <si>
    <t>Աշխատակաիցների թվաքանակ ՝  17</t>
  </si>
  <si>
    <t>ԱՐՎԵՍՏԻ ԴՊՐՈՑ ՀՈԱԿ</t>
  </si>
  <si>
    <t>Ուսուցիչ</t>
  </si>
  <si>
    <t>Հաշվապահ</t>
  </si>
  <si>
    <t>ԱՇԽԱՏԱԿԱԶՄԻ ՔԱՐՏՈՒՂԱՐ՝                                   Ն.ՍՈԼՈՅԱՆ</t>
  </si>
  <si>
    <t xml:space="preserve">2020 թվականի փետրվարի 1-ի N 8-Ա որոշման   </t>
  </si>
  <si>
    <t>Աշխատակիցների թվաքանակը՝ 31</t>
  </si>
  <si>
    <t xml:space="preserve"> ՄՇԱԿՈՒՅԹԻ ԿԵՆՏՐՈՆ ՀՈԱԿ</t>
  </si>
  <si>
    <t>Տնօրեն</t>
  </si>
  <si>
    <t>Տնօրենի տեղակալ</t>
  </si>
  <si>
    <t>Գեղարվեստական ղեկավար</t>
  </si>
  <si>
    <t>Հնչունային , լուսային օպերատոր</t>
  </si>
  <si>
    <t>Նկարչության մասնագետ</t>
  </si>
  <si>
    <t>Քադակագործության մասնագետ</t>
  </si>
  <si>
    <t>Դեկորատիվ կիրառական և արհեստների մասնագետ</t>
  </si>
  <si>
    <t>Պարուսույց</t>
  </si>
  <si>
    <t>Ժողովրդական նվագարանների մասնագետ</t>
  </si>
  <si>
    <t>Երգեցողության մասնագետ</t>
  </si>
  <si>
    <t>Օտար լեզվի մասնագետ</t>
  </si>
  <si>
    <t>Շախմատի մարզիչ</t>
  </si>
  <si>
    <t>Ադմինիստրատոր</t>
  </si>
  <si>
    <t xml:space="preserve"> </t>
  </si>
  <si>
    <t>ԱՇԽԱՏԱԿԱԶՄԻ ՔԱՐՏՈՒՂԱՐ՝                              Ն.ՍՈԼՈՅԱՆ</t>
  </si>
  <si>
    <t>Դռնապահ</t>
  </si>
  <si>
    <t>Կազմակերպիչ</t>
  </si>
  <si>
    <t>Գեղմասվար</t>
  </si>
  <si>
    <t>Գրադարանավար</t>
  </si>
  <si>
    <t>Դրնապահ</t>
  </si>
  <si>
    <t xml:space="preserve">              Ընդամենը</t>
  </si>
  <si>
    <t>Աշխատակիցների թվաքանակը՝ 7</t>
  </si>
  <si>
    <t>Տաշիր 1</t>
  </si>
  <si>
    <t>Տաշիր 3</t>
  </si>
  <si>
    <t>Տաշիր 4</t>
  </si>
  <si>
    <t>Մեծավ</t>
  </si>
  <si>
    <t>Սարչապետ</t>
  </si>
  <si>
    <t>Սարատովկա</t>
  </si>
  <si>
    <t>Կատնառատ</t>
  </si>
  <si>
    <t>ՀԱՍՏԻՔԱՅԻՆ ՄԻԱՎՈՐները ըստ մ/պ</t>
  </si>
  <si>
    <t>ԸՆԴԱՄԵՆԸ</t>
  </si>
  <si>
    <t xml:space="preserve">երեխաների  քանակը </t>
  </si>
  <si>
    <t>Պրիվոլնոյե</t>
  </si>
  <si>
    <t>Համայնքի ղեկավար</t>
  </si>
  <si>
    <t>Համայնքի ղեկավարի առաջին  տեղակալ</t>
  </si>
  <si>
    <t>Համայնքի ղեկավարի տեղակալ</t>
  </si>
  <si>
    <t>Միխայլ</t>
  </si>
  <si>
    <t>Առաջատար մասնագետ/ վարչական օպերատոր -</t>
  </si>
  <si>
    <t>Առաջին կարգի մասնագետ/վարչական օպերատոր/</t>
  </si>
  <si>
    <t>Առաջին կարգի մասնագետ</t>
  </si>
  <si>
    <t xml:space="preserve"> Առաջատար մասնագետ        Տաշիր քսգ -2,մեծ-քսգ 2 սարչ- քսգ -1,տաշիր աշխատակազմ- 2</t>
  </si>
  <si>
    <t xml:space="preserve">Գործավար </t>
  </si>
  <si>
    <t>Վարորդ</t>
  </si>
  <si>
    <t xml:space="preserve">Առաջին կարգի մասնագետ Մեծ քսգ-2, սարչ քսգ-2, </t>
  </si>
  <si>
    <t>Համայնքի ղեկավարի խորհրդական</t>
  </si>
  <si>
    <t>Համայնքի ղեկավարի մամուլի քարտուղար</t>
  </si>
  <si>
    <t>Համայնքի ղեկավարի օգնական</t>
  </si>
  <si>
    <t>Վարչական ղեկավար/Մեծավան</t>
  </si>
  <si>
    <t>Վարչական ղեկավար/Լեռնահովիտ,Կաթնառատ,Նորաշեն, Սարչապետ, Պրիվոլյնոյե,Միխայլովկա</t>
  </si>
  <si>
    <t>Վարչական ղեկավար/ Բլագոդարնոյե, Սարատովկա,Մեդովկա,Ձորամուտ,Արծնի ,</t>
  </si>
  <si>
    <t>Վարչական ղեկավար/Մեղվահովիտ, Դաշտադեմ, Նովոսելցովո,Ապավեն,, Պետրովկա, Ձյունաշող, Պաղաղբյուր.</t>
  </si>
  <si>
    <t>Աշխատակազմի քարտուղար</t>
  </si>
  <si>
    <t>Բաժնի պետ</t>
  </si>
  <si>
    <t>Գլխավոր մասնագետ</t>
  </si>
  <si>
    <t>Առաջատար մասնագետ</t>
  </si>
  <si>
    <t>Քաղաքաշինության և ճարտարապետության բաժին</t>
  </si>
  <si>
    <t>Գյուղատնտեսություն  հողօգտագործման և բնապահպանության բաժին</t>
  </si>
  <si>
    <t xml:space="preserve"> Ֆինանսատնտեսագիտական, եկամուտների հաշվառման և հավաքագրման բաժին</t>
  </si>
  <si>
    <t>Բաժնի պետի տեղակալ</t>
  </si>
  <si>
    <t>Զարգացման ծրագրերի, տուրիզմի, առևտրի,սպասարկման և գովազդի բաժին</t>
  </si>
  <si>
    <t>Սոցիալական աջակցության և առողջապահության , Կրթության, մշակույթի, սպորտի և երիտասարդության հարցերի բաժին</t>
  </si>
  <si>
    <t>Աշխատակազմ (կառուցվածքային ստորաբաժանումների մեջ չներառված պաշտոններ)</t>
  </si>
  <si>
    <r>
      <t xml:space="preserve">Ցանցային </t>
    </r>
    <r>
      <rPr>
        <b/>
        <i/>
        <sz val="9"/>
        <color theme="1"/>
        <rFont val="Calibri"/>
        <family val="2"/>
        <charset val="204"/>
      </rPr>
      <t> </t>
    </r>
    <r>
      <rPr>
        <b/>
        <i/>
        <sz val="9"/>
        <color theme="1"/>
        <rFont val="GHEA Grapalat"/>
        <family val="3"/>
      </rPr>
      <t>ադմինիստրատոր</t>
    </r>
  </si>
  <si>
    <t>Անասնաբույժ</t>
  </si>
  <si>
    <t>Մեդովկա</t>
  </si>
  <si>
    <t>Ձորամուտ</t>
  </si>
  <si>
    <t>Արծնի</t>
  </si>
  <si>
    <t>Դշտադեմ</t>
  </si>
  <si>
    <t>Մեղվահովիտ</t>
  </si>
  <si>
    <t>Ապավեն</t>
  </si>
  <si>
    <t>Պետրովկա</t>
  </si>
  <si>
    <t>Նովոսելցովո</t>
  </si>
  <si>
    <t xml:space="preserve">Ձյունաշող </t>
  </si>
  <si>
    <t>Պաղաղբյուր</t>
  </si>
  <si>
    <t>Նորաշեն</t>
  </si>
  <si>
    <t>Լեռնահովիտ</t>
  </si>
  <si>
    <t>Մեծավան</t>
  </si>
  <si>
    <t xml:space="preserve">Տաշիր </t>
  </si>
  <si>
    <t>ՀԱՍՏԻՔԱՅԻՆ ՄԻԱՎՈՐՆԵՐԸ</t>
  </si>
  <si>
    <t>Գլխավոր մասնագետ, զորահավաք, քաղ.պաշտ,իրավաբան,ՔՍԳ պատասխանատու,քարտուղ օգն,մեծ վարչ ղեկ օգն</t>
  </si>
  <si>
    <t xml:space="preserve">Հավաքարար   </t>
  </si>
  <si>
    <t>Գլխավոր ՔԿԱԳ</t>
  </si>
  <si>
    <t>Բլագոդարնոյե</t>
  </si>
  <si>
    <t>ըստ բնակավաըրերի</t>
  </si>
  <si>
    <t xml:space="preserve">ՀՀ  Լոռու  մարզ  Տաշիրի  համայնքի  ավագանու  </t>
  </si>
  <si>
    <t>ՀԱՍՏԻՔԱՅԻՆ</t>
  </si>
  <si>
    <t>ՊԱՇՏՈՆԱՅԻՆ</t>
  </si>
  <si>
    <t>ՄԻԱՎՈՐԸ</t>
  </si>
  <si>
    <t>ԴՐՈՒՅՔԱՉԱՓԸ</t>
  </si>
  <si>
    <t>ՀԱՍՏԻՔԻ  ԱՆՎԱՆՈՒՄԸ</t>
  </si>
  <si>
    <t>Մարզիչ-մանկավարժ</t>
  </si>
  <si>
    <t>Կադրերի տեսուչ- գործավար</t>
  </si>
  <si>
    <t>Ընդամնեը</t>
  </si>
  <si>
    <t>Աշխատակիցների  թվաքանակը`  5</t>
  </si>
  <si>
    <t>( սահմանվում  է մեկ հատիքային միավորի համար ՀՀ  դրամ)</t>
  </si>
  <si>
    <t>Համակարգչային  օպերատոր</t>
  </si>
  <si>
    <t>ԱՇԽԱՏԱԿԱԶՄԻ ՔԱՐՏՈՒՂԱՐ՝                                      Ն.ՍՈԼՈՅԱՆ</t>
  </si>
  <si>
    <t xml:space="preserve">           Ընդամենը</t>
  </si>
  <si>
    <t xml:space="preserve">Հավելված  1  </t>
  </si>
  <si>
    <t xml:space="preserve"> 2021թ. փետրվարի 11--ի N 9-Ա  որոշման  </t>
  </si>
  <si>
    <t xml:space="preserve">  Քաղաքային  տնտեսությանը  սպասարկող  հիմնարկ  </t>
  </si>
  <si>
    <t xml:space="preserve">  Աշխատակիցների  թվաքանակը`  34</t>
  </si>
  <si>
    <t xml:space="preserve">ՀԱՍՏԻՔԱՅԻՆ  </t>
  </si>
  <si>
    <t xml:space="preserve">ՊԱՇՏՈՆԱՅԻՆ  </t>
  </si>
  <si>
    <t>Տնօրենի  տեղակալ</t>
  </si>
  <si>
    <t>Ավագ մասնագետ</t>
  </si>
  <si>
    <t>Մասնագետներ</t>
  </si>
  <si>
    <t xml:space="preserve">Գերեզմանատան  համակարգող-աշխատող  </t>
  </si>
  <si>
    <t>Գերեզմանատան  պահակ</t>
  </si>
  <si>
    <t>Ավագ  էլեկտրիկ</t>
  </si>
  <si>
    <t>Էլեկտրիկ</t>
  </si>
  <si>
    <t>Սանմաքրման կանաչապատման գծով համակարգող աշխղեկ</t>
  </si>
  <si>
    <t>Աղբահավաք մեքենայի վարորդ</t>
  </si>
  <si>
    <t>Հատուկ տեխնիկայի վարորդ / գրեյդերի</t>
  </si>
  <si>
    <t>Հատուկ տեխնիկայի վարորդ/ բոբկատի</t>
  </si>
  <si>
    <t>Հատուկ տեխնիկայի վարորդ/ ՋՍԲ-ի</t>
  </si>
  <si>
    <t>Ինքնաթափի վարորդ</t>
  </si>
  <si>
    <t>Տրակտորիստ</t>
  </si>
  <si>
    <t>Հավաքարար վարչական շենքի</t>
  </si>
  <si>
    <t xml:space="preserve">Հավաքարար քաղաքային այգու </t>
  </si>
  <si>
    <t>Պոմպի օպերատոր, փականագործ բանվոր</t>
  </si>
  <si>
    <t xml:space="preserve">Այգեգործ  բանվոր  </t>
  </si>
  <si>
    <t>Աղբահավաք մեքենայի բանվոր</t>
  </si>
  <si>
    <t>ԱՇԽԱՏԱԿԱԶՄԻ ՔԱՐՏՈՒՂԱՐ՝                                                                                    Ն.ՍՈԼՈՅԱՆ</t>
  </si>
  <si>
    <t>ՀՈԱԿ</t>
  </si>
  <si>
    <t>ԸՆԴԱՄԵՆԸ աշխատող</t>
  </si>
  <si>
    <t>Ավագանու խմբակցության գործավար</t>
  </si>
  <si>
    <t>Ավագանու խմբակցության փորձագետ</t>
  </si>
  <si>
    <t>հիմնարկի անվանումը</t>
  </si>
  <si>
    <r>
      <t xml:space="preserve">Տաշիրի համար  </t>
    </r>
    <r>
      <rPr>
        <sz val="12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 xml:space="preserve"> ՆՈՒՀ ՀՈԱԿ</t>
    </r>
  </si>
  <si>
    <r>
      <t>Տաշիրի համար</t>
    </r>
    <r>
      <rPr>
        <sz val="12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 xml:space="preserve"> ՆՈՒՀ ՀՈԱԿ</t>
    </r>
  </si>
  <si>
    <t xml:space="preserve"> Մեծավանի  ՆՈՒՀ ՀՈԱԿ</t>
  </si>
  <si>
    <t>Սարչապետ  ՆՈՒՀ ՀՈԱԿ</t>
  </si>
  <si>
    <t>Պրիվոլյնոյե ՆՈՒՀ ՀՈԱԿ</t>
  </si>
  <si>
    <t>Տաշիրի Արվեստի դպրոց</t>
  </si>
  <si>
    <t>Մեծավանի Արվեստի դպրոց</t>
  </si>
  <si>
    <t>Տաշիրի Մշակույթի տուն</t>
  </si>
  <si>
    <t>երեխաների քանակը</t>
  </si>
  <si>
    <r>
      <t xml:space="preserve">Տաշիրի համար </t>
    </r>
    <r>
      <rPr>
        <sz val="12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 xml:space="preserve"> ՆՈՒՀ ՀՈԱԿ</t>
    </r>
  </si>
  <si>
    <t>Մեծավանի Մշակույթի տուն</t>
  </si>
  <si>
    <t>Ընդամենը ՆՈՒՀ ՀՈԱԿ</t>
  </si>
  <si>
    <t>Ընդամենը Արվեստի դպրոց</t>
  </si>
  <si>
    <t>Ընդամենը Մշակույթի տուն</t>
  </si>
  <si>
    <t>վարձավճար</t>
  </si>
  <si>
    <t>Գումարը</t>
  </si>
  <si>
    <t>Սարատովկա խումբ</t>
  </si>
  <si>
    <t>Կաթնառատ խումբ</t>
  </si>
  <si>
    <t>162 աշակերտ ,որից 84-ը 50% վճար, 2-ը անվճար,13 պետ պատվեր/5-ը մեր կողմից</t>
  </si>
  <si>
    <t>Դռնապան</t>
  </si>
  <si>
    <t xml:space="preserve">2022 թվականի դեկտեմբերի 28-ի  N 33-Ա  որոշման  </t>
  </si>
  <si>
    <t xml:space="preserve">Հայաստանի Հանրապետության Լոռու մարզի Տաշիր համայնքի ավագանու </t>
  </si>
  <si>
    <t>Հավելված 2</t>
  </si>
  <si>
    <t xml:space="preserve">Դաստիարակ (Սարատովկա բնակավայր) </t>
  </si>
  <si>
    <t>Դաստիարակ ( Կաթնառատ բնակավայրի )</t>
  </si>
  <si>
    <t>Դաստիարակի օգնական (Սարատովկա բնակավայր)</t>
  </si>
  <si>
    <t>Դաստիարակի օգնական (Կաթնառատ բնակավայր)</t>
  </si>
  <si>
    <t>Աշխատակաիցների թվաքանակ ՝ 24</t>
  </si>
  <si>
    <t>Հավելված 5</t>
  </si>
  <si>
    <t>Գլխավոր հաշվապահ</t>
  </si>
  <si>
    <t>Հավելված 6</t>
  </si>
  <si>
    <t>Աշխատակաիցների թվաքանակ ՝  24</t>
  </si>
  <si>
    <t xml:space="preserve">                                            ՄԵԾԱՎԱՆ ԳՅՈՒՂԻ ԱՐՎԵՍՏԻ ԴՊՐՈՑ ՀՈԱԿ </t>
  </si>
  <si>
    <t>Հավելված 7</t>
  </si>
  <si>
    <t>Հավելված 8</t>
  </si>
  <si>
    <t xml:space="preserve"> ՄԵԾԱՎԱՆԻ  ՄՇԱԿՈՒՅԹԻ ԿԵՆՏՐՈՆ ԲՅՈՒՋԵՏԱՅԻՆ ՀԻՄՆԱՐԿ</t>
  </si>
  <si>
    <t xml:space="preserve">2022 թվականի դեկտեմբերի 28-ի  N 34-Ա  որոշման  </t>
  </si>
  <si>
    <t xml:space="preserve">Հավելված 1 </t>
  </si>
  <si>
    <t>ՏԱՇԻՐԻ ՄԱՐԶԱԴՊՐՈՑ ԲՅՈՒՋԵՏԱՅԻՆ ՀԻՄՆԱՐԿ</t>
  </si>
  <si>
    <t xml:space="preserve">  Աշխատակիցների  թվաքանակը`    16</t>
  </si>
  <si>
    <t>ՏԱՇԻՐԻ  ԳՐԱԴԱՐԱՆՆԵՐԻ  ԲՅՈՒՋԵՏԱՅԻՆ ՀԻՄՆԱՐԿ</t>
  </si>
  <si>
    <t xml:space="preserve">                                                                                 2022 թվականի դեկտեմբերի 28-ի N 34-Ա որոշման </t>
  </si>
  <si>
    <t xml:space="preserve">                                                          Հայաստանի Հանրապետության Լոռու մարզի Տաշիր համայնքի ավագանու </t>
  </si>
  <si>
    <t>ՀԱՍՏԻՔԱՅԻՆ ՄԻԱՎՈՐ</t>
  </si>
  <si>
    <t>ՊԱՇՏՈՆԱՅԻՆ ԴՐՈՒՅՔԱՉԱՓ  (սահմանվում է հաստիքային 1 միավորի համար)</t>
  </si>
  <si>
    <t xml:space="preserve">Հավելավճար  Հայաստանի Հանրապետության  վաստակավոր  մարզչին </t>
  </si>
  <si>
    <t xml:space="preserve">ԱՇԽԱՏԱԿԱԶՄԻ ՔԱՐՏՈՒՂԱՐ՝                                             Ն ՍՈԼՈՅԱՆ </t>
  </si>
  <si>
    <t xml:space="preserve"> ՊԱՇՏՈՆԱՅԻՆ  ԴՐՈՒՅՔԱՉԱՓԻՆ   ԱՎԵԼԱՑՎՈՂ   ԼՐԱՎՃԱՐ</t>
  </si>
  <si>
    <t xml:space="preserve">Աշխատակաիցների թվաքանակ ՝ </t>
  </si>
  <si>
    <t>Դաստիարակ ( Պրիվոլնոյե բնակավայրի )</t>
  </si>
  <si>
    <t>Դաստիարակ                ( Պրիվոլնոյե բնակավայրի )</t>
  </si>
  <si>
    <t>Դաստիարակի օգնական (Պրիվոլնոյե բնակավայր)</t>
  </si>
  <si>
    <t>Մեթոդիստ ուս. գծով տնօրենի տեղակալ</t>
  </si>
  <si>
    <t xml:space="preserve">Գլխավոր հաշվապահ </t>
  </si>
  <si>
    <t xml:space="preserve">Տնտեսվար </t>
  </si>
  <si>
    <t>Մեթոդիստ ուս գծով տնօրնեի տեղակալ</t>
  </si>
  <si>
    <t>Մեթոդիստ ուս . գծով տնօրենի տեղակալ</t>
  </si>
  <si>
    <r>
      <t>Մեթոդիստ ուս</t>
    </r>
    <r>
      <rPr>
        <sz val="12"/>
        <rFont val="MS Mincho"/>
        <family val="3"/>
        <charset val="204"/>
      </rPr>
      <t>․</t>
    </r>
    <r>
      <rPr>
        <sz val="12"/>
        <rFont val="GHEA Grapalat"/>
        <family val="3"/>
      </rPr>
      <t xml:space="preserve"> գծով տնօրենի տեղակալ</t>
    </r>
  </si>
  <si>
    <t>ՀԱՅԱՍՏԱՆԻ ՀԱՆՐԱՊԵՏՈՒԹՅԱՆ ԼՈՌՈՒ ՄԱՐԶԻ ՏԱՇԻՐ ՀԱՄԱՐ 1 ՆՈՒՀ ՀՈԱԿ</t>
  </si>
  <si>
    <t>ՀԱՅԱՍՏԱՆԻ ՀԱՆՐԱՊԵՏՈՒԹՅԱՆ ԼՈՌՈՒ ՄԱՐԶԻ ՏԱՇԻՐ ՀԱՄԱՐ  3 ՆՈՒՀ ՀՈԱԿ</t>
  </si>
  <si>
    <t>ՀԱՅԱՍՏԱՆԻ ՀԱՆՐԱՊԵՏՈՒԹՅԱՆ ԼՈՌՈՒ ՄԱՐԶԻ ՏԱՇԻՐԻ «ԱՄԱԼՅԱ ԿԱՐԱՊԵՏՅԱՆԻ ԱՆՎԱՆ ՀԱՄԱՐ 4 ՄԱՆԿԱՊԱՐՏԵԶ»  ՀՈԱԿ</t>
  </si>
  <si>
    <t>«ՀՀ ԼՈՌՈՒ ՄԱՐԶԻ ՏԱՇԻՐ ՀԱՄԱՅՆՔԻ ՄԵԾԱՎԱՆ ԲՆԱԿԱՎԱՅՐԻ  « ԳՈՒՅՆԵՐԻ ԱՇԽԱՐՀ» ՄԱՆԿԱՊԱՐՏԵԶ » ՀՈԱԿ</t>
  </si>
  <si>
    <t>«ՀՀ ԼՈՌՈՒ ՄԱՐԶԻ ՏԱՇԻՐ ՀԱՄԱՅՆՔԻ ՄԵԾԱՎԱՆ ԲՆԱԿԱՎԱՅՐԻ  « « ՍԱՐՉԱՊԵՏ ԳՅՈՒՂԻ ՊԱՐՏԵԶ ՄԱՆԿԱՊԱՐՏԵԶ» » ՀՈԱԿ</t>
  </si>
  <si>
    <t>ԱՇԽԱՏԱԿԱԶՄԻ ՔԱՐՏՈՒՂԱՐ՝                                                           Ն.ՍՈԼՈՅԱՆ</t>
  </si>
  <si>
    <t xml:space="preserve">2022 թվականի դեկտեմբերի 28-ի  N 134-Ա  որոշման  </t>
  </si>
  <si>
    <t xml:space="preserve">2022 թվականի դեկտեմբերի 28-ի  N134-Ա 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</si>
</sst>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2"/>
      <color theme="1"/>
      <name val="MS Mincho"/>
      <family val="3"/>
      <charset val="204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3"/>
    </font>
    <font>
      <sz val="9"/>
      <color theme="1"/>
      <name val="Calibri"/>
      <family val="2"/>
      <scheme val="minor"/>
    </font>
    <font>
      <sz val="12"/>
      <name val="GHEA Grapalat"/>
      <family val="3"/>
    </font>
    <font>
      <b/>
      <i/>
      <sz val="9"/>
      <color theme="1"/>
      <name val="GHEA Grapalat"/>
      <family val="3"/>
    </font>
    <font>
      <b/>
      <i/>
      <sz val="9"/>
      <color theme="1"/>
      <name val="Calibri"/>
      <family val="2"/>
      <charset val="204"/>
    </font>
    <font>
      <b/>
      <i/>
      <sz val="9"/>
      <name val="GHEA Grapalat"/>
      <family val="3"/>
    </font>
    <font>
      <sz val="12"/>
      <color rgb="FFFF0000"/>
      <name val="GHEA Grapalat"/>
      <family val="3"/>
    </font>
    <font>
      <sz val="12"/>
      <color theme="1"/>
      <name val="GHEA Grapalat"/>
    </font>
    <font>
      <sz val="11"/>
      <name val="GHEA Grapalat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GHEA Grapalat"/>
      <family val="3"/>
    </font>
    <font>
      <sz val="11"/>
      <name val="Calibri"/>
      <family val="2"/>
      <scheme val="minor"/>
    </font>
    <font>
      <sz val="12"/>
      <name val="MS Mincho"/>
      <family val="3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16" xfId="0" applyBorder="1"/>
    <xf numFmtId="0" fontId="0" fillId="2" borderId="6" xfId="0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Border="1"/>
    <xf numFmtId="0" fontId="1" fillId="3" borderId="4" xfId="0" applyFont="1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0" xfId="0" applyFill="1"/>
    <xf numFmtId="0" fontId="0" fillId="4" borderId="6" xfId="0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9" fontId="7" fillId="0" borderId="6" xfId="0" applyNumberFormat="1" applyFont="1" applyBorder="1" applyAlignment="1">
      <alignment wrapText="1"/>
    </xf>
    <xf numFmtId="0" fontId="1" fillId="0" borderId="2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0" fillId="0" borderId="0" xfId="0" applyBorder="1"/>
    <xf numFmtId="0" fontId="9" fillId="0" borderId="6" xfId="0" applyFont="1" applyBorder="1" applyAlignment="1">
      <alignment horizontal="justify" vertical="center" wrapText="1"/>
    </xf>
    <xf numFmtId="0" fontId="9" fillId="5" borderId="0" xfId="0" applyFont="1" applyFill="1" applyBorder="1" applyAlignment="1">
      <alignment horizontal="justify" vertical="center" wrapText="1"/>
    </xf>
    <xf numFmtId="0" fontId="0" fillId="3" borderId="6" xfId="0" applyFill="1" applyBorder="1"/>
    <xf numFmtId="0" fontId="9" fillId="3" borderId="0" xfId="0" applyFont="1" applyFill="1" applyBorder="1" applyAlignment="1">
      <alignment horizontal="justify" vertical="center" wrapText="1"/>
    </xf>
    <xf numFmtId="0" fontId="9" fillId="6" borderId="0" xfId="0" applyFont="1" applyFill="1" applyBorder="1" applyAlignment="1">
      <alignment horizontal="justify" vertical="center" wrapText="1"/>
    </xf>
    <xf numFmtId="0" fontId="9" fillId="7" borderId="6" xfId="0" applyFont="1" applyFill="1" applyBorder="1" applyAlignment="1">
      <alignment horizontal="justify" vertical="center" wrapText="1"/>
    </xf>
    <xf numFmtId="0" fontId="0" fillId="5" borderId="6" xfId="0" applyFill="1" applyBorder="1"/>
    <xf numFmtId="0" fontId="0" fillId="5" borderId="6" xfId="0" applyFill="1" applyBorder="1" applyAlignment="1">
      <alignment horizontal="center" vertical="center"/>
    </xf>
    <xf numFmtId="0" fontId="0" fillId="5" borderId="0" xfId="0" applyFill="1"/>
    <xf numFmtId="0" fontId="0" fillId="6" borderId="6" xfId="0" applyFill="1" applyBorder="1"/>
    <xf numFmtId="0" fontId="0" fillId="6" borderId="6" xfId="0" applyFill="1" applyBorder="1" applyAlignment="1">
      <alignment horizontal="center" vertical="center"/>
    </xf>
    <xf numFmtId="0" fontId="0" fillId="6" borderId="0" xfId="0" applyFill="1"/>
    <xf numFmtId="49" fontId="0" fillId="0" borderId="6" xfId="0" applyNumberFormat="1" applyBorder="1" applyAlignment="1">
      <alignment horizontal="center" vertical="center" textRotation="90"/>
    </xf>
    <xf numFmtId="0" fontId="3" fillId="6" borderId="6" xfId="0" applyFont="1" applyFill="1" applyBorder="1" applyAlignment="1">
      <alignment horizontal="center" vertical="center"/>
    </xf>
    <xf numFmtId="0" fontId="0" fillId="5" borderId="16" xfId="0" applyFill="1" applyBorder="1"/>
    <xf numFmtId="0" fontId="11" fillId="0" borderId="6" xfId="0" applyFont="1" applyBorder="1" applyAlignment="1">
      <alignment horizontal="justify" vertical="center" wrapText="1"/>
    </xf>
    <xf numFmtId="49" fontId="0" fillId="0" borderId="6" xfId="0" applyNumberFormat="1" applyBorder="1" applyAlignment="1">
      <alignment horizontal="left" textRotation="90"/>
    </xf>
    <xf numFmtId="49" fontId="7" fillId="0" borderId="16" xfId="0" applyNumberFormat="1" applyFont="1" applyBorder="1" applyAlignment="1">
      <alignment wrapText="1"/>
    </xf>
    <xf numFmtId="0" fontId="0" fillId="3" borderId="16" xfId="0" applyFill="1" applyBorder="1"/>
    <xf numFmtId="0" fontId="6" fillId="0" borderId="1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30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justify" vertical="center" wrapText="1"/>
    </xf>
    <xf numFmtId="0" fontId="9" fillId="3" borderId="31" xfId="0" applyFont="1" applyFill="1" applyBorder="1" applyAlignment="1">
      <alignment horizontal="justify" vertical="center" wrapText="1"/>
    </xf>
    <xf numFmtId="0" fontId="9" fillId="0" borderId="32" xfId="0" applyFont="1" applyBorder="1" applyAlignment="1">
      <alignment horizontal="justify" vertical="center" wrapText="1"/>
    </xf>
    <xf numFmtId="0" fontId="9" fillId="3" borderId="33" xfId="0" applyFont="1" applyFill="1" applyBorder="1" applyAlignment="1">
      <alignment horizontal="justify" vertical="center" wrapText="1"/>
    </xf>
    <xf numFmtId="0" fontId="11" fillId="6" borderId="5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0" fillId="4" borderId="16" xfId="0" applyFill="1" applyBorder="1"/>
    <xf numFmtId="0" fontId="0" fillId="4" borderId="6" xfId="0" applyFill="1" applyBorder="1"/>
    <xf numFmtId="0" fontId="0" fillId="4" borderId="0" xfId="0" applyFill="1"/>
    <xf numFmtId="0" fontId="9" fillId="4" borderId="11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8" borderId="0" xfId="0" applyFill="1"/>
    <xf numFmtId="0" fontId="0" fillId="8" borderId="0" xfId="0" applyFill="1" applyBorder="1"/>
    <xf numFmtId="49" fontId="0" fillId="8" borderId="6" xfId="0" applyNumberFormat="1" applyFill="1" applyBorder="1" applyAlignment="1">
      <alignment horizontal="left" textRotation="90"/>
    </xf>
    <xf numFmtId="0" fontId="0" fillId="8" borderId="6" xfId="0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vertical="top" wrapText="1"/>
    </xf>
    <xf numFmtId="0" fontId="1" fillId="0" borderId="38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39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49" fontId="0" fillId="0" borderId="43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9" borderId="6" xfId="0" applyFill="1" applyBorder="1"/>
    <xf numFmtId="49" fontId="0" fillId="9" borderId="6" xfId="0" applyNumberForma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9" xfId="0" applyFill="1" applyBorder="1"/>
    <xf numFmtId="0" fontId="0" fillId="3" borderId="0" xfId="0" applyFill="1" applyBorder="1"/>
    <xf numFmtId="0" fontId="0" fillId="9" borderId="0" xfId="0" applyFill="1" applyBorder="1"/>
    <xf numFmtId="0" fontId="0" fillId="3" borderId="0" xfId="0" applyFill="1" applyBorder="1" applyAlignment="1">
      <alignment horizontal="center"/>
    </xf>
    <xf numFmtId="0" fontId="0" fillId="10" borderId="6" xfId="0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/>
    </xf>
    <xf numFmtId="0" fontId="0" fillId="10" borderId="6" xfId="0" applyFill="1" applyBorder="1"/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0" fillId="0" borderId="0" xfId="0"/>
    <xf numFmtId="0" fontId="17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37" xfId="0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6" xfId="0" applyFont="1" applyBorder="1"/>
    <xf numFmtId="0" fontId="1" fillId="0" borderId="16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0" fillId="0" borderId="0" xfId="0"/>
    <xf numFmtId="0" fontId="8" fillId="0" borderId="6" xfId="0" applyFont="1" applyBorder="1" applyAlignment="1">
      <alignment horizontal="center" vertical="center" wrapText="1"/>
    </xf>
    <xf numFmtId="0" fontId="1" fillId="3" borderId="0" xfId="0" applyFont="1" applyFill="1"/>
    <xf numFmtId="0" fontId="1" fillId="0" borderId="6" xfId="0" applyFont="1" applyBorder="1"/>
    <xf numFmtId="0" fontId="1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47" xfId="0" applyFont="1" applyBorder="1" applyAlignment="1">
      <alignment horizontal="center" vertical="center" wrapText="1"/>
    </xf>
    <xf numFmtId="0" fontId="19" fillId="0" borderId="0" xfId="0" applyFont="1"/>
    <xf numFmtId="0" fontId="8" fillId="0" borderId="16" xfId="0" applyFont="1" applyBorder="1" applyAlignment="1">
      <alignment horizontal="center" vertical="center" wrapText="1"/>
    </xf>
    <xf numFmtId="49" fontId="16" fillId="0" borderId="44" xfId="0" applyNumberFormat="1" applyFont="1" applyBorder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5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5" borderId="30" xfId="0" applyFont="1" applyFill="1" applyBorder="1" applyAlignment="1">
      <alignment horizontal="justify" vertical="center" wrapText="1"/>
    </xf>
    <xf numFmtId="0" fontId="9" fillId="5" borderId="31" xfId="0" applyFont="1" applyFill="1" applyBorder="1" applyAlignment="1">
      <alignment horizontal="justify" vertical="center" wrapText="1"/>
    </xf>
    <xf numFmtId="0" fontId="9" fillId="0" borderId="30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justify" vertical="center" wrapText="1"/>
    </xf>
    <xf numFmtId="0" fontId="0" fillId="3" borderId="23" xfId="0" applyFill="1" applyBorder="1" applyAlignment="1">
      <alignment horizontal="center"/>
    </xf>
    <xf numFmtId="0" fontId="9" fillId="0" borderId="28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0" fontId="9" fillId="5" borderId="27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9" fillId="5" borderId="25" xfId="0" applyFont="1" applyFill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5" borderId="6" xfId="0" applyFont="1" applyFill="1" applyBorder="1" applyAlignment="1">
      <alignment horizontal="justify" vertical="center" wrapText="1"/>
    </xf>
    <xf numFmtId="0" fontId="0" fillId="3" borderId="0" xfId="0" applyFill="1" applyBorder="1" applyAlignment="1">
      <alignment horizontal="center"/>
    </xf>
    <xf numFmtId="0" fontId="9" fillId="0" borderId="12" xfId="0" applyFont="1" applyBorder="1" applyAlignment="1">
      <alignment horizontal="justify" vertical="center" wrapText="1"/>
    </xf>
    <xf numFmtId="0" fontId="6" fillId="0" borderId="6" xfId="0" applyFont="1" applyBorder="1"/>
    <xf numFmtId="0" fontId="1" fillId="0" borderId="34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4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/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/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" fillId="0" borderId="38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1" xfId="0" applyFont="1" applyBorder="1" applyAlignment="1">
      <alignment horizontal="justify" vertical="center" wrapText="1"/>
    </xf>
    <xf numFmtId="0" fontId="12" fillId="0" borderId="0" xfId="0" applyFont="1" applyAlignment="1">
      <alignment horizontal="right" vertical="center" indent="15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5"/>
  <sheetViews>
    <sheetView topLeftCell="A4" workbookViewId="0">
      <selection activeCell="J18" sqref="J18"/>
    </sheetView>
  </sheetViews>
  <sheetFormatPr defaultRowHeight="15"/>
  <cols>
    <col min="2" max="2" width="30.5703125" customWidth="1"/>
    <col min="3" max="3" width="13.42578125" customWidth="1"/>
    <col min="4" max="4" width="13.140625" customWidth="1"/>
    <col min="5" max="5" width="11.140625" customWidth="1"/>
    <col min="6" max="6" width="11.42578125" customWidth="1"/>
  </cols>
  <sheetData>
    <row r="3" spans="2:16" ht="51" customHeight="1">
      <c r="B3" s="19" t="s">
        <v>172</v>
      </c>
      <c r="C3" s="125" t="s">
        <v>181</v>
      </c>
      <c r="D3" s="19" t="s">
        <v>187</v>
      </c>
      <c r="E3" s="19" t="s">
        <v>188</v>
      </c>
      <c r="F3" s="19" t="s">
        <v>26</v>
      </c>
      <c r="G3" s="19"/>
      <c r="H3" s="19"/>
      <c r="I3" s="19"/>
    </row>
    <row r="4" spans="2:16" ht="34.5" customHeight="1">
      <c r="B4" s="19" t="s">
        <v>174</v>
      </c>
      <c r="C4" s="19">
        <v>30</v>
      </c>
      <c r="D4" s="19">
        <v>5000</v>
      </c>
      <c r="E4" s="19">
        <f>C4*D4</f>
        <v>150000</v>
      </c>
      <c r="F4" s="19">
        <f>E4*11</f>
        <v>1650000</v>
      </c>
      <c r="G4" s="19"/>
      <c r="H4" s="19"/>
      <c r="I4" s="12"/>
    </row>
    <row r="5" spans="2:16" ht="30.75" customHeight="1">
      <c r="B5" s="19" t="s">
        <v>173</v>
      </c>
      <c r="C5" s="19">
        <v>50</v>
      </c>
      <c r="D5" s="19">
        <v>5000</v>
      </c>
      <c r="E5" s="19">
        <f t="shared" ref="E5:E11" si="0">C5*D5</f>
        <v>250000</v>
      </c>
      <c r="F5" s="19">
        <f t="shared" ref="F5:F12" si="1">E5*11</f>
        <v>2750000</v>
      </c>
      <c r="G5" s="19"/>
      <c r="H5" s="19"/>
      <c r="I5" s="12"/>
    </row>
    <row r="6" spans="2:16" ht="30.75" customHeight="1">
      <c r="B6" s="19" t="s">
        <v>182</v>
      </c>
      <c r="C6" s="19">
        <v>155</v>
      </c>
      <c r="D6" s="19">
        <v>6500</v>
      </c>
      <c r="E6" s="19">
        <f t="shared" si="0"/>
        <v>1007500</v>
      </c>
      <c r="F6" s="19">
        <f t="shared" si="1"/>
        <v>11082500</v>
      </c>
      <c r="G6" s="19"/>
      <c r="H6" s="19"/>
      <c r="I6" s="12"/>
    </row>
    <row r="7" spans="2:16" ht="30.75" customHeight="1">
      <c r="B7" s="19" t="s">
        <v>189</v>
      </c>
      <c r="C7" s="19">
        <v>7</v>
      </c>
      <c r="D7" s="19">
        <v>2000</v>
      </c>
      <c r="E7" s="19">
        <f t="shared" si="0"/>
        <v>14000</v>
      </c>
      <c r="F7" s="19">
        <f t="shared" si="1"/>
        <v>154000</v>
      </c>
      <c r="G7" s="19"/>
      <c r="H7" s="19"/>
      <c r="I7" s="12"/>
    </row>
    <row r="8" spans="2:16" ht="27.75" customHeight="1">
      <c r="B8" s="19" t="s">
        <v>190</v>
      </c>
      <c r="C8" s="19">
        <v>13</v>
      </c>
      <c r="D8" s="19">
        <v>2000</v>
      </c>
      <c r="E8" s="19">
        <f t="shared" si="0"/>
        <v>26000</v>
      </c>
      <c r="F8" s="19">
        <f t="shared" si="1"/>
        <v>286000</v>
      </c>
      <c r="G8" s="19"/>
      <c r="H8" s="19"/>
      <c r="I8" s="12"/>
    </row>
    <row r="9" spans="2:16" ht="31.5" customHeight="1">
      <c r="B9" s="19" t="s">
        <v>175</v>
      </c>
      <c r="C9" s="19">
        <v>34</v>
      </c>
      <c r="D9" s="19">
        <v>3000</v>
      </c>
      <c r="E9" s="19">
        <f t="shared" si="0"/>
        <v>102000</v>
      </c>
      <c r="F9" s="19">
        <f t="shared" si="1"/>
        <v>1122000</v>
      </c>
      <c r="G9" s="19"/>
      <c r="H9" s="19"/>
      <c r="I9" s="12"/>
    </row>
    <row r="10" spans="2:16" ht="30.75" customHeight="1">
      <c r="B10" s="19" t="s">
        <v>176</v>
      </c>
      <c r="C10" s="19">
        <v>30</v>
      </c>
      <c r="D10" s="19">
        <v>3000</v>
      </c>
      <c r="E10" s="19">
        <f t="shared" si="0"/>
        <v>90000</v>
      </c>
      <c r="F10" s="19">
        <f t="shared" si="1"/>
        <v>990000</v>
      </c>
      <c r="G10" s="19"/>
      <c r="H10" s="19"/>
      <c r="I10" s="12"/>
    </row>
    <row r="11" spans="2:16" ht="30.75" customHeight="1">
      <c r="B11" s="19" t="s">
        <v>177</v>
      </c>
      <c r="C11" s="19">
        <v>40</v>
      </c>
      <c r="D11" s="19">
        <v>2000</v>
      </c>
      <c r="E11" s="19">
        <f t="shared" si="0"/>
        <v>80000</v>
      </c>
      <c r="F11" s="19">
        <f t="shared" si="1"/>
        <v>880000</v>
      </c>
      <c r="G11" s="19"/>
      <c r="H11" s="19"/>
      <c r="I11" s="12"/>
    </row>
    <row r="12" spans="2:16" ht="33.75" customHeight="1">
      <c r="B12" s="124" t="s">
        <v>184</v>
      </c>
      <c r="C12" s="124">
        <f>SUM(C4:C11)</f>
        <v>359</v>
      </c>
      <c r="D12" s="124"/>
      <c r="E12" s="124">
        <f>SUM(E4:E11)</f>
        <v>1719500</v>
      </c>
      <c r="F12" s="126">
        <f t="shared" si="1"/>
        <v>18914500</v>
      </c>
      <c r="G12" s="124"/>
      <c r="H12" s="124"/>
      <c r="I12" s="127"/>
    </row>
    <row r="13" spans="2:16" ht="23.25" customHeight="1">
      <c r="B13" s="33"/>
      <c r="C13" s="19"/>
      <c r="D13" s="19"/>
      <c r="E13" s="19"/>
      <c r="F13" s="19"/>
      <c r="G13" s="19"/>
      <c r="H13" s="19"/>
      <c r="I13" s="12"/>
    </row>
    <row r="14" spans="2:16" ht="32.25" customHeight="1">
      <c r="B14" s="19" t="s">
        <v>178</v>
      </c>
      <c r="C14" s="19">
        <v>162</v>
      </c>
      <c r="D14" s="19">
        <v>4000</v>
      </c>
      <c r="E14" s="19"/>
      <c r="F14" s="19"/>
      <c r="G14" s="19"/>
      <c r="H14" s="19"/>
      <c r="I14" s="12"/>
      <c r="J14" s="163" t="s">
        <v>191</v>
      </c>
      <c r="K14" s="164"/>
      <c r="L14" s="164"/>
      <c r="M14" s="164"/>
      <c r="N14" s="128"/>
      <c r="O14" s="128"/>
      <c r="P14" s="128"/>
    </row>
    <row r="15" spans="2:16" ht="23.25" customHeight="1">
      <c r="B15" s="19" t="s">
        <v>179</v>
      </c>
      <c r="C15" s="19">
        <v>15</v>
      </c>
      <c r="D15" s="19">
        <v>2000</v>
      </c>
      <c r="E15" s="19"/>
      <c r="F15" s="19"/>
      <c r="G15" s="19"/>
      <c r="H15" s="19"/>
      <c r="I15" s="12"/>
    </row>
    <row r="16" spans="2:16" ht="24" customHeight="1">
      <c r="B16" s="124" t="s">
        <v>185</v>
      </c>
      <c r="C16" s="124"/>
      <c r="D16" s="124"/>
      <c r="E16" s="124"/>
      <c r="F16" s="124"/>
      <c r="G16" s="124"/>
      <c r="H16" s="124"/>
      <c r="I16" s="127"/>
    </row>
    <row r="17" spans="2:9" ht="28.5" customHeight="1">
      <c r="B17" s="19" t="s">
        <v>180</v>
      </c>
      <c r="C17" s="19"/>
      <c r="D17" s="19"/>
      <c r="E17" s="19"/>
      <c r="F17" s="19"/>
      <c r="G17" s="19"/>
      <c r="H17" s="19"/>
      <c r="I17" s="12"/>
    </row>
    <row r="18" spans="2:9" ht="31.5" customHeight="1">
      <c r="B18" s="19" t="s">
        <v>183</v>
      </c>
      <c r="C18" s="19"/>
      <c r="D18" s="19"/>
      <c r="E18" s="19"/>
      <c r="F18" s="19"/>
      <c r="G18" s="19"/>
      <c r="H18" s="19"/>
      <c r="I18" s="12"/>
    </row>
    <row r="19" spans="2:9" ht="23.25" customHeight="1">
      <c r="B19" s="124" t="s">
        <v>186</v>
      </c>
      <c r="C19" s="127"/>
      <c r="D19" s="127"/>
      <c r="E19" s="127"/>
      <c r="F19" s="127"/>
      <c r="G19" s="127"/>
      <c r="H19" s="127"/>
      <c r="I19" s="127"/>
    </row>
    <row r="20" spans="2:9">
      <c r="B20" s="12"/>
      <c r="C20" s="12"/>
      <c r="D20" s="12"/>
      <c r="E20" s="12"/>
      <c r="F20" s="12"/>
      <c r="G20" s="12"/>
      <c r="H20" s="12"/>
      <c r="I20" s="12"/>
    </row>
    <row r="21" spans="2:9">
      <c r="B21" s="12"/>
      <c r="C21" s="12"/>
      <c r="D21" s="12"/>
      <c r="E21" s="12"/>
      <c r="F21" s="12"/>
      <c r="G21" s="12"/>
      <c r="H21" s="12"/>
      <c r="I21" s="12"/>
    </row>
    <row r="22" spans="2:9">
      <c r="B22" s="12"/>
      <c r="C22" s="12"/>
      <c r="D22" s="12"/>
      <c r="E22" s="12"/>
      <c r="F22" s="12"/>
      <c r="G22" s="12"/>
      <c r="H22" s="12"/>
      <c r="I22" s="12"/>
    </row>
    <row r="23" spans="2:9">
      <c r="B23" s="12"/>
      <c r="C23" s="12"/>
      <c r="D23" s="12"/>
      <c r="E23" s="12"/>
      <c r="F23" s="12"/>
      <c r="G23" s="12"/>
      <c r="H23" s="12"/>
      <c r="I23" s="12"/>
    </row>
    <row r="24" spans="2:9">
      <c r="B24" s="12"/>
      <c r="C24" s="12"/>
      <c r="D24" s="12"/>
      <c r="E24" s="12"/>
      <c r="F24" s="12"/>
      <c r="G24" s="12"/>
      <c r="H24" s="12"/>
      <c r="I24" s="12"/>
    </row>
    <row r="25" spans="2:9">
      <c r="B25" s="12"/>
      <c r="C25" s="12"/>
      <c r="D25" s="12"/>
      <c r="E25" s="12"/>
      <c r="F25" s="12"/>
      <c r="G25" s="12"/>
      <c r="H25" s="12"/>
      <c r="I25" s="12"/>
    </row>
    <row r="26" spans="2:9">
      <c r="B26" s="12"/>
      <c r="C26" s="12"/>
      <c r="D26" s="12"/>
      <c r="E26" s="12"/>
      <c r="F26" s="12"/>
      <c r="G26" s="12"/>
      <c r="H26" s="12"/>
      <c r="I26" s="12"/>
    </row>
    <row r="27" spans="2:9">
      <c r="B27" s="12"/>
      <c r="C27" s="12"/>
      <c r="D27" s="12"/>
      <c r="E27" s="12"/>
      <c r="F27" s="12"/>
      <c r="G27" s="12"/>
      <c r="H27" s="12"/>
      <c r="I27" s="12"/>
    </row>
    <row r="28" spans="2:9">
      <c r="B28" s="12"/>
      <c r="C28" s="12"/>
      <c r="D28" s="12"/>
      <c r="E28" s="12"/>
      <c r="F28" s="12"/>
      <c r="G28" s="12"/>
      <c r="H28" s="12"/>
      <c r="I28" s="12"/>
    </row>
    <row r="29" spans="2:9">
      <c r="B29" s="12"/>
      <c r="C29" s="12"/>
      <c r="D29" s="12"/>
      <c r="E29" s="12"/>
      <c r="F29" s="12"/>
      <c r="G29" s="12"/>
      <c r="H29" s="12"/>
      <c r="I29" s="12"/>
    </row>
    <row r="30" spans="2:9">
      <c r="B30" s="12"/>
      <c r="C30" s="12"/>
      <c r="D30" s="12"/>
      <c r="E30" s="12"/>
      <c r="F30" s="12"/>
      <c r="G30" s="12"/>
      <c r="H30" s="12"/>
      <c r="I30" s="12"/>
    </row>
    <row r="31" spans="2:9">
      <c r="B31" s="12"/>
      <c r="C31" s="12"/>
      <c r="D31" s="12"/>
      <c r="E31" s="12"/>
      <c r="F31" s="12"/>
      <c r="G31" s="12"/>
      <c r="H31" s="12"/>
      <c r="I31" s="12"/>
    </row>
    <row r="32" spans="2:9">
      <c r="B32" s="12"/>
      <c r="C32" s="12"/>
      <c r="D32" s="12"/>
      <c r="E32" s="12"/>
      <c r="F32" s="12"/>
      <c r="G32" s="12"/>
      <c r="H32" s="12"/>
      <c r="I32" s="12"/>
    </row>
    <row r="33" spans="2:9">
      <c r="B33" s="12"/>
      <c r="C33" s="12"/>
      <c r="D33" s="12"/>
      <c r="E33" s="12"/>
      <c r="F33" s="12"/>
      <c r="G33" s="12"/>
      <c r="H33" s="12"/>
      <c r="I33" s="12"/>
    </row>
    <row r="34" spans="2:9">
      <c r="B34" s="12"/>
      <c r="C34" s="12"/>
      <c r="D34" s="12"/>
      <c r="E34" s="12"/>
      <c r="F34" s="12"/>
      <c r="G34" s="12"/>
      <c r="H34" s="12"/>
      <c r="I34" s="12"/>
    </row>
    <row r="35" spans="2:9">
      <c r="B35" s="12"/>
      <c r="C35" s="12"/>
      <c r="D35" s="12"/>
      <c r="E35" s="12"/>
      <c r="F35" s="12"/>
      <c r="G35" s="12"/>
      <c r="H35" s="12"/>
      <c r="I35" s="12"/>
    </row>
  </sheetData>
  <mergeCells count="1">
    <mergeCell ref="J14:M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8" sqref="D8"/>
    </sheetView>
  </sheetViews>
  <sheetFormatPr defaultRowHeight="15"/>
  <cols>
    <col min="1" max="1" width="4.7109375" customWidth="1"/>
    <col min="2" max="2" width="35.7109375" customWidth="1"/>
    <col min="3" max="3" width="20" customWidth="1"/>
    <col min="4" max="4" width="21.42578125" customWidth="1"/>
  </cols>
  <sheetData>
    <row r="1" spans="1:9" ht="17.25">
      <c r="I1" s="129" t="s">
        <v>207</v>
      </c>
    </row>
    <row r="2" spans="1:9" ht="17.25">
      <c r="E2" s="165"/>
      <c r="F2" s="165"/>
      <c r="G2" s="165"/>
      <c r="H2" s="165"/>
      <c r="I2" s="165"/>
    </row>
    <row r="3" spans="1:9" ht="17.25">
      <c r="E3" s="165"/>
      <c r="F3" s="165"/>
      <c r="G3" s="165"/>
      <c r="H3" s="165"/>
      <c r="I3" s="165"/>
    </row>
    <row r="4" spans="1:9" ht="17.25">
      <c r="A4" s="29" t="s">
        <v>42</v>
      </c>
      <c r="B4" s="28"/>
      <c r="C4" s="28"/>
      <c r="D4" s="28"/>
    </row>
    <row r="5" spans="1:9" ht="17.25">
      <c r="A5" s="2" t="s">
        <v>3</v>
      </c>
      <c r="B5" s="28"/>
      <c r="C5" s="28"/>
      <c r="D5" s="28"/>
    </row>
    <row r="7" spans="1:9" ht="18" thickBot="1">
      <c r="A7" s="29"/>
      <c r="B7" s="185" t="s">
        <v>43</v>
      </c>
      <c r="C7" s="185"/>
      <c r="D7" s="185"/>
      <c r="E7" s="28"/>
    </row>
    <row r="8" spans="1:9" ht="34.5">
      <c r="A8" s="173" t="s">
        <v>4</v>
      </c>
      <c r="B8" s="173" t="s">
        <v>5</v>
      </c>
      <c r="C8" s="173" t="s">
        <v>6</v>
      </c>
      <c r="D8" s="8" t="s">
        <v>7</v>
      </c>
    </row>
    <row r="9" spans="1:9" ht="52.5" thickBot="1">
      <c r="A9" s="186"/>
      <c r="B9" s="186"/>
      <c r="C9" s="186"/>
      <c r="D9" s="134" t="s">
        <v>8</v>
      </c>
    </row>
    <row r="10" spans="1:9" ht="23.25" customHeight="1" thickBot="1">
      <c r="A10" s="6">
        <v>1</v>
      </c>
      <c r="B10" s="4" t="s">
        <v>44</v>
      </c>
      <c r="C10" s="15">
        <v>1</v>
      </c>
      <c r="D10" s="11">
        <v>140000</v>
      </c>
    </row>
    <row r="11" spans="1:9" ht="22.5" customHeight="1" thickBot="1">
      <c r="A11" s="6">
        <v>2</v>
      </c>
      <c r="B11" s="4" t="s">
        <v>45</v>
      </c>
      <c r="C11" s="15">
        <v>2</v>
      </c>
      <c r="D11" s="11">
        <v>125000</v>
      </c>
    </row>
    <row r="12" spans="1:9" ht="22.5" customHeight="1" thickBot="1">
      <c r="A12" s="6">
        <v>3</v>
      </c>
      <c r="B12" s="4" t="s">
        <v>39</v>
      </c>
      <c r="C12" s="15">
        <v>1</v>
      </c>
      <c r="D12" s="11">
        <v>120000</v>
      </c>
    </row>
    <row r="13" spans="1:9" ht="22.5" customHeight="1" thickBot="1">
      <c r="A13" s="6">
        <v>4</v>
      </c>
      <c r="B13" s="4" t="s">
        <v>31</v>
      </c>
      <c r="C13" s="15">
        <v>1</v>
      </c>
      <c r="D13" s="11">
        <v>100000</v>
      </c>
    </row>
    <row r="14" spans="1:9" ht="27" customHeight="1" thickBot="1">
      <c r="A14" s="6">
        <v>5</v>
      </c>
      <c r="B14" s="4" t="s">
        <v>46</v>
      </c>
      <c r="C14" s="15">
        <v>2</v>
      </c>
      <c r="D14" s="11">
        <v>100000</v>
      </c>
    </row>
    <row r="15" spans="1:9" ht="35.25" thickBot="1">
      <c r="A15" s="6">
        <v>6</v>
      </c>
      <c r="B15" s="4" t="s">
        <v>47</v>
      </c>
      <c r="C15" s="15">
        <v>1</v>
      </c>
      <c r="D15" s="11">
        <v>100000</v>
      </c>
    </row>
    <row r="16" spans="1:9" ht="24.75" customHeight="1" thickBot="1">
      <c r="A16" s="6">
        <v>7</v>
      </c>
      <c r="B16" s="4" t="s">
        <v>48</v>
      </c>
      <c r="C16" s="15">
        <v>1</v>
      </c>
      <c r="D16" s="11">
        <v>100000</v>
      </c>
    </row>
    <row r="17" spans="1:4" ht="35.25" thickBot="1">
      <c r="A17" s="6">
        <v>8</v>
      </c>
      <c r="B17" s="4" t="s">
        <v>49</v>
      </c>
      <c r="C17" s="15">
        <v>1</v>
      </c>
      <c r="D17" s="11">
        <v>100000</v>
      </c>
    </row>
    <row r="18" spans="1:4" ht="35.25" thickBot="1">
      <c r="A18" s="6">
        <v>9</v>
      </c>
      <c r="B18" s="4" t="s">
        <v>50</v>
      </c>
      <c r="C18" s="15">
        <v>4</v>
      </c>
      <c r="D18" s="11">
        <v>100000</v>
      </c>
    </row>
    <row r="19" spans="1:4" ht="27.75" customHeight="1" thickBot="1">
      <c r="A19" s="6">
        <v>10</v>
      </c>
      <c r="B19" s="4" t="s">
        <v>51</v>
      </c>
      <c r="C19" s="15">
        <v>2</v>
      </c>
      <c r="D19" s="11">
        <v>100000</v>
      </c>
    </row>
    <row r="20" spans="1:4" ht="35.25" thickBot="1">
      <c r="A20" s="6">
        <v>11</v>
      </c>
      <c r="B20" s="4" t="s">
        <v>52</v>
      </c>
      <c r="C20" s="15">
        <v>3</v>
      </c>
      <c r="D20" s="11">
        <v>100000</v>
      </c>
    </row>
    <row r="21" spans="1:4" ht="23.25" customHeight="1" thickBot="1">
      <c r="A21" s="6">
        <v>12</v>
      </c>
      <c r="B21" s="4" t="s">
        <v>53</v>
      </c>
      <c r="C21" s="15">
        <v>1</v>
      </c>
      <c r="D21" s="11">
        <v>100000</v>
      </c>
    </row>
    <row r="22" spans="1:4" ht="23.25" customHeight="1" thickBot="1">
      <c r="A22" s="6">
        <v>13</v>
      </c>
      <c r="B22" s="4" t="s">
        <v>54</v>
      </c>
      <c r="C22" s="15">
        <v>3</v>
      </c>
      <c r="D22" s="11">
        <v>100000</v>
      </c>
    </row>
    <row r="23" spans="1:4" ht="21" customHeight="1" thickBot="1">
      <c r="A23" s="6">
        <v>14</v>
      </c>
      <c r="B23" s="4" t="s">
        <v>55</v>
      </c>
      <c r="C23" s="15">
        <v>1</v>
      </c>
      <c r="D23" s="11">
        <v>100000</v>
      </c>
    </row>
    <row r="24" spans="1:4" ht="20.25" customHeight="1" thickBot="1">
      <c r="A24" s="6">
        <v>15</v>
      </c>
      <c r="B24" s="4" t="s">
        <v>24</v>
      </c>
      <c r="C24" s="15">
        <v>1</v>
      </c>
      <c r="D24" s="11">
        <v>100000</v>
      </c>
    </row>
    <row r="25" spans="1:4" ht="24.75" customHeight="1" thickBot="1">
      <c r="A25" s="6">
        <v>16</v>
      </c>
      <c r="B25" s="4" t="s">
        <v>56</v>
      </c>
      <c r="C25" s="15">
        <v>1</v>
      </c>
      <c r="D25" s="11">
        <v>100000</v>
      </c>
    </row>
    <row r="26" spans="1:4" ht="21.75" customHeight="1" thickBot="1">
      <c r="A26" s="6">
        <v>17</v>
      </c>
      <c r="B26" s="4" t="s">
        <v>32</v>
      </c>
      <c r="C26" s="15">
        <v>3.5</v>
      </c>
      <c r="D26" s="11">
        <v>100000</v>
      </c>
    </row>
    <row r="27" spans="1:4" ht="21" customHeight="1" thickBot="1">
      <c r="A27" s="6">
        <v>18</v>
      </c>
      <c r="B27" s="4" t="s">
        <v>23</v>
      </c>
      <c r="C27" s="15">
        <v>1</v>
      </c>
      <c r="D27" s="11">
        <v>100000</v>
      </c>
    </row>
    <row r="28" spans="1:4" ht="24.75" customHeight="1" thickBot="1">
      <c r="A28" s="187" t="s">
        <v>16</v>
      </c>
      <c r="B28" s="188"/>
      <c r="C28" s="15">
        <f>SUM(C10:C27)</f>
        <v>30.5</v>
      </c>
      <c r="D28" s="11">
        <f>SUM(D10:D27)</f>
        <v>1885000</v>
      </c>
    </row>
    <row r="29" spans="1:4" ht="17.25">
      <c r="A29" s="2" t="s">
        <v>57</v>
      </c>
      <c r="B29" s="28"/>
      <c r="C29" s="28"/>
      <c r="D29" s="28"/>
    </row>
    <row r="30" spans="1:4" ht="17.25">
      <c r="A30" s="5"/>
      <c r="B30" s="28"/>
      <c r="C30" s="28"/>
      <c r="D30" s="28"/>
    </row>
    <row r="31" spans="1:4" ht="17.25">
      <c r="A31" s="2"/>
      <c r="B31" s="28"/>
      <c r="C31" s="28"/>
      <c r="D31" s="28"/>
    </row>
    <row r="32" spans="1:4" ht="17.25">
      <c r="A32" s="5" t="s">
        <v>17</v>
      </c>
      <c r="B32" s="184" t="s">
        <v>58</v>
      </c>
      <c r="C32" s="184"/>
      <c r="D32" s="184"/>
    </row>
    <row r="33" spans="1:4" ht="17.25">
      <c r="A33" s="28"/>
      <c r="B33" s="28"/>
      <c r="C33" s="28"/>
      <c r="D33" s="28"/>
    </row>
    <row r="34" spans="1:4" ht="17.25">
      <c r="A34" s="2"/>
      <c r="B34" s="28"/>
      <c r="C34" s="28"/>
      <c r="D34" s="28"/>
    </row>
  </sheetData>
  <mergeCells count="8">
    <mergeCell ref="B32:D32"/>
    <mergeCell ref="B7:D7"/>
    <mergeCell ref="E2:I2"/>
    <mergeCell ref="E3:I3"/>
    <mergeCell ref="A8:A9"/>
    <mergeCell ref="B8:B9"/>
    <mergeCell ref="C8:C9"/>
    <mergeCell ref="A28:B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D9" sqref="D9"/>
    </sheetView>
  </sheetViews>
  <sheetFormatPr defaultRowHeight="15"/>
  <cols>
    <col min="1" max="1" width="4.7109375" customWidth="1"/>
    <col min="2" max="2" width="35.7109375" customWidth="1"/>
    <col min="3" max="3" width="20" customWidth="1"/>
    <col min="4" max="4" width="21.42578125" customWidth="1"/>
  </cols>
  <sheetData>
    <row r="1" spans="1:10" ht="17.25">
      <c r="E1" s="13"/>
      <c r="J1" s="129" t="s">
        <v>28</v>
      </c>
    </row>
    <row r="2" spans="1:10" ht="17.25">
      <c r="E2" s="165"/>
      <c r="F2" s="165"/>
      <c r="G2" s="165"/>
      <c r="H2" s="165"/>
      <c r="I2" s="165"/>
      <c r="J2" s="165"/>
    </row>
    <row r="3" spans="1:10" ht="17.25">
      <c r="E3" s="165"/>
      <c r="F3" s="165"/>
      <c r="G3" s="165"/>
      <c r="H3" s="165"/>
      <c r="I3" s="165"/>
      <c r="J3" s="165"/>
    </row>
    <row r="4" spans="1:10" ht="17.25">
      <c r="A4" s="29" t="s">
        <v>65</v>
      </c>
      <c r="B4" s="28"/>
      <c r="C4" s="28"/>
      <c r="D4" s="28"/>
    </row>
    <row r="5" spans="1:10" ht="17.25">
      <c r="A5" s="2" t="s">
        <v>3</v>
      </c>
      <c r="B5" s="28"/>
      <c r="C5" s="28"/>
      <c r="D5" s="28"/>
    </row>
    <row r="7" spans="1:10" ht="18" thickBot="1">
      <c r="A7" s="29"/>
      <c r="B7" s="185" t="s">
        <v>208</v>
      </c>
      <c r="C7" s="185"/>
      <c r="D7" s="185"/>
      <c r="E7" s="28"/>
    </row>
    <row r="8" spans="1:10" ht="34.5">
      <c r="A8" s="173" t="s">
        <v>4</v>
      </c>
      <c r="B8" s="173" t="s">
        <v>5</v>
      </c>
      <c r="C8" s="173" t="s">
        <v>6</v>
      </c>
      <c r="D8" s="8" t="s">
        <v>7</v>
      </c>
    </row>
    <row r="9" spans="1:10" ht="52.5" thickBot="1">
      <c r="A9" s="186"/>
      <c r="B9" s="186"/>
      <c r="C9" s="186"/>
      <c r="D9" s="9" t="s">
        <v>8</v>
      </c>
    </row>
    <row r="10" spans="1:10" ht="23.25" customHeight="1" thickBot="1">
      <c r="A10" s="6">
        <v>1</v>
      </c>
      <c r="B10" s="32" t="s">
        <v>44</v>
      </c>
      <c r="C10" s="14">
        <v>1</v>
      </c>
      <c r="D10" s="15">
        <v>140000</v>
      </c>
    </row>
    <row r="11" spans="1:10" ht="22.5" customHeight="1" thickBot="1">
      <c r="A11" s="6">
        <v>2</v>
      </c>
      <c r="B11" s="32" t="s">
        <v>60</v>
      </c>
      <c r="C11" s="14">
        <v>1</v>
      </c>
      <c r="D11" s="15">
        <v>100000</v>
      </c>
    </row>
    <row r="12" spans="1:10" ht="22.5" customHeight="1" thickBot="1">
      <c r="A12" s="6">
        <v>3</v>
      </c>
      <c r="B12" s="32" t="s">
        <v>39</v>
      </c>
      <c r="C12" s="14">
        <v>0.5</v>
      </c>
      <c r="D12" s="15">
        <v>120000</v>
      </c>
    </row>
    <row r="13" spans="1:10" ht="22.5" customHeight="1" thickBot="1">
      <c r="A13" s="6">
        <v>4</v>
      </c>
      <c r="B13" s="32" t="s">
        <v>62</v>
      </c>
      <c r="C13" s="14">
        <v>0.5</v>
      </c>
      <c r="D13" s="15">
        <v>100000</v>
      </c>
    </row>
    <row r="14" spans="1:10" ht="27" customHeight="1" thickBot="1">
      <c r="A14" s="6">
        <v>5</v>
      </c>
      <c r="B14" s="32" t="s">
        <v>61</v>
      </c>
      <c r="C14" s="14">
        <v>1</v>
      </c>
      <c r="D14" s="15">
        <v>100000</v>
      </c>
    </row>
    <row r="15" spans="1:10" ht="21.75" customHeight="1" thickBot="1">
      <c r="A15" s="6">
        <v>17</v>
      </c>
      <c r="B15" s="32" t="s">
        <v>32</v>
      </c>
      <c r="C15" s="14">
        <v>1</v>
      </c>
      <c r="D15" s="15">
        <v>100000</v>
      </c>
    </row>
    <row r="16" spans="1:10" ht="21" customHeight="1" thickBot="1">
      <c r="A16" s="6">
        <v>18</v>
      </c>
      <c r="B16" s="4" t="s">
        <v>63</v>
      </c>
      <c r="C16" s="14">
        <v>1</v>
      </c>
      <c r="D16" s="15">
        <v>100000</v>
      </c>
    </row>
    <row r="17" spans="1:4" ht="24.75" customHeight="1" thickBot="1">
      <c r="A17" s="187" t="s">
        <v>64</v>
      </c>
      <c r="B17" s="188"/>
      <c r="C17" s="14">
        <f>SUM(C10:C16)</f>
        <v>6</v>
      </c>
      <c r="D17" s="15">
        <f>SUM(D10:D16)</f>
        <v>760000</v>
      </c>
    </row>
    <row r="18" spans="1:4" ht="17.25">
      <c r="A18" s="2" t="s">
        <v>57</v>
      </c>
      <c r="B18" s="28"/>
      <c r="C18" s="28"/>
      <c r="D18" s="28"/>
    </row>
    <row r="19" spans="1:4" ht="17.25">
      <c r="A19" s="5"/>
      <c r="B19" s="28"/>
      <c r="C19" s="28"/>
      <c r="D19" s="28"/>
    </row>
    <row r="20" spans="1:4" ht="17.25">
      <c r="A20" s="2"/>
      <c r="B20" s="28"/>
      <c r="C20" s="28"/>
      <c r="D20" s="28"/>
    </row>
    <row r="21" spans="1:4" ht="17.25">
      <c r="A21" s="5" t="s">
        <v>17</v>
      </c>
      <c r="B21" s="184" t="s">
        <v>58</v>
      </c>
      <c r="C21" s="184"/>
      <c r="D21" s="184"/>
    </row>
    <row r="22" spans="1:4" ht="17.25">
      <c r="A22" s="28"/>
      <c r="B22" s="28"/>
      <c r="C22" s="28"/>
      <c r="D22" s="28"/>
    </row>
    <row r="23" spans="1:4" ht="17.25">
      <c r="A23" s="2"/>
      <c r="B23" s="28"/>
      <c r="C23" s="28"/>
      <c r="D23" s="28"/>
    </row>
  </sheetData>
  <mergeCells count="8">
    <mergeCell ref="E3:J3"/>
    <mergeCell ref="E2:J2"/>
    <mergeCell ref="A17:B17"/>
    <mergeCell ref="B21:D21"/>
    <mergeCell ref="A8:A9"/>
    <mergeCell ref="B8:B9"/>
    <mergeCell ref="C8:C9"/>
    <mergeCell ref="B7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topLeftCell="A10" workbookViewId="0">
      <selection activeCell="E21" sqref="E21"/>
    </sheetView>
  </sheetViews>
  <sheetFormatPr defaultRowHeight="15"/>
  <cols>
    <col min="1" max="1" width="4.7109375" customWidth="1"/>
    <col min="2" max="2" width="35.7109375" customWidth="1"/>
    <col min="3" max="3" width="20" customWidth="1"/>
    <col min="4" max="6" width="21.42578125" customWidth="1"/>
    <col min="7" max="7" width="18.5703125" customWidth="1"/>
    <col min="8" max="8" width="18" customWidth="1"/>
  </cols>
  <sheetData>
    <row r="1" spans="1:13" ht="17.25">
      <c r="K1" s="28"/>
      <c r="L1" s="28"/>
      <c r="M1" s="83" t="s">
        <v>0</v>
      </c>
    </row>
    <row r="2" spans="1:13" ht="17.25">
      <c r="K2" s="28"/>
      <c r="L2" s="28"/>
      <c r="M2" s="83" t="s">
        <v>1</v>
      </c>
    </row>
    <row r="3" spans="1:13" ht="17.25">
      <c r="H3" s="165" t="s">
        <v>41</v>
      </c>
      <c r="I3" s="165"/>
      <c r="J3" s="165"/>
      <c r="K3" s="165"/>
      <c r="L3" s="165"/>
      <c r="M3" s="165"/>
    </row>
    <row r="4" spans="1:13" ht="17.25">
      <c r="A4" s="29" t="s">
        <v>42</v>
      </c>
      <c r="B4" s="28"/>
      <c r="C4" s="28"/>
      <c r="D4" s="28"/>
      <c r="E4" s="28"/>
      <c r="F4" s="28"/>
      <c r="G4" s="28"/>
    </row>
    <row r="5" spans="1:13" ht="17.25">
      <c r="A5" s="2" t="s">
        <v>3</v>
      </c>
      <c r="B5" s="28"/>
      <c r="C5" s="28"/>
      <c r="D5" s="28"/>
      <c r="E5" s="28"/>
      <c r="F5" s="28"/>
      <c r="G5" s="28"/>
    </row>
    <row r="7" spans="1:13" ht="18" thickBot="1">
      <c r="A7" s="29"/>
      <c r="B7" s="185" t="s">
        <v>43</v>
      </c>
      <c r="C7" s="185"/>
      <c r="D7" s="185"/>
      <c r="E7" s="30"/>
      <c r="F7" s="30"/>
      <c r="G7" s="30">
        <v>2023</v>
      </c>
      <c r="H7" s="28"/>
      <c r="I7" s="28"/>
    </row>
    <row r="8" spans="1:13" ht="34.5">
      <c r="A8" s="173" t="s">
        <v>4</v>
      </c>
      <c r="B8" s="173" t="s">
        <v>5</v>
      </c>
      <c r="C8" s="173" t="s">
        <v>6</v>
      </c>
      <c r="D8" s="8" t="s">
        <v>7</v>
      </c>
      <c r="E8" s="8"/>
      <c r="F8" s="8"/>
      <c r="G8" s="189" t="s">
        <v>27</v>
      </c>
      <c r="H8" s="191" t="s">
        <v>26</v>
      </c>
    </row>
    <row r="9" spans="1:13" ht="52.5" thickBot="1">
      <c r="A9" s="186"/>
      <c r="B9" s="186"/>
      <c r="C9" s="186"/>
      <c r="D9" s="9" t="s">
        <v>8</v>
      </c>
      <c r="E9" s="9"/>
      <c r="F9" s="9"/>
      <c r="G9" s="190"/>
      <c r="H9" s="192"/>
    </row>
    <row r="10" spans="1:13" ht="23.25" customHeight="1" thickBot="1">
      <c r="A10" s="84">
        <v>1</v>
      </c>
      <c r="B10" s="4" t="s">
        <v>44</v>
      </c>
      <c r="C10" s="14">
        <v>1</v>
      </c>
      <c r="D10" s="15">
        <v>130000</v>
      </c>
      <c r="E10" s="108"/>
      <c r="F10" s="108"/>
      <c r="G10" s="85">
        <f>C10*D10</f>
        <v>130000</v>
      </c>
      <c r="H10" s="20">
        <f>D10*C10*12</f>
        <v>1560000</v>
      </c>
    </row>
    <row r="11" spans="1:13" ht="22.5" customHeight="1" thickBot="1">
      <c r="A11" s="84">
        <v>2</v>
      </c>
      <c r="B11" s="4" t="s">
        <v>45</v>
      </c>
      <c r="C11" s="14">
        <v>2</v>
      </c>
      <c r="D11" s="15">
        <v>105000</v>
      </c>
      <c r="E11" s="108"/>
      <c r="F11" s="108"/>
      <c r="G11" s="11">
        <f t="shared" ref="G11:G26" si="0">C11*D11</f>
        <v>210000</v>
      </c>
      <c r="H11" s="17">
        <f t="shared" ref="H11:H27" si="1">D11*C11*12</f>
        <v>2520000</v>
      </c>
    </row>
    <row r="12" spans="1:13" ht="22.5" customHeight="1" thickBot="1">
      <c r="A12" s="84">
        <v>3</v>
      </c>
      <c r="B12" s="4" t="s">
        <v>39</v>
      </c>
      <c r="C12" s="14">
        <v>1</v>
      </c>
      <c r="D12" s="15">
        <v>105000</v>
      </c>
      <c r="E12" s="108"/>
      <c r="F12" s="108"/>
      <c r="G12" s="11">
        <f t="shared" si="0"/>
        <v>105000</v>
      </c>
      <c r="H12" s="17">
        <f t="shared" si="1"/>
        <v>1260000</v>
      </c>
    </row>
    <row r="13" spans="1:13" ht="22.5" customHeight="1" thickBot="1">
      <c r="A13" s="84">
        <v>4</v>
      </c>
      <c r="B13" s="4" t="s">
        <v>31</v>
      </c>
      <c r="C13" s="14">
        <v>1</v>
      </c>
      <c r="D13" s="15">
        <v>105000</v>
      </c>
      <c r="E13" s="108"/>
      <c r="F13" s="108"/>
      <c r="G13" s="11">
        <f t="shared" si="0"/>
        <v>105000</v>
      </c>
      <c r="H13" s="17">
        <f t="shared" si="1"/>
        <v>1260000</v>
      </c>
    </row>
    <row r="14" spans="1:13" ht="27" customHeight="1" thickBot="1">
      <c r="A14" s="84">
        <v>5</v>
      </c>
      <c r="B14" s="4" t="s">
        <v>46</v>
      </c>
      <c r="C14" s="14">
        <v>2</v>
      </c>
      <c r="D14" s="15">
        <v>105000</v>
      </c>
      <c r="E14" s="108"/>
      <c r="F14" s="108"/>
      <c r="G14" s="11">
        <f t="shared" si="0"/>
        <v>210000</v>
      </c>
      <c r="H14" s="17">
        <f t="shared" si="1"/>
        <v>2520000</v>
      </c>
    </row>
    <row r="15" spans="1:13" ht="35.25" thickBot="1">
      <c r="A15" s="84">
        <v>6</v>
      </c>
      <c r="B15" s="4" t="s">
        <v>47</v>
      </c>
      <c r="C15" s="14">
        <v>1</v>
      </c>
      <c r="D15" s="15">
        <v>105000</v>
      </c>
      <c r="E15" s="108"/>
      <c r="F15" s="108"/>
      <c r="G15" s="11">
        <f t="shared" si="0"/>
        <v>105000</v>
      </c>
      <c r="H15" s="17">
        <f t="shared" si="1"/>
        <v>1260000</v>
      </c>
    </row>
    <row r="16" spans="1:13" ht="24.75" customHeight="1" thickBot="1">
      <c r="A16" s="84">
        <v>7</v>
      </c>
      <c r="B16" s="4" t="s">
        <v>48</v>
      </c>
      <c r="C16" s="14">
        <v>1</v>
      </c>
      <c r="D16" s="15">
        <v>105000</v>
      </c>
      <c r="E16" s="108"/>
      <c r="F16" s="108"/>
      <c r="G16" s="11">
        <f t="shared" si="0"/>
        <v>105000</v>
      </c>
      <c r="H16" s="17">
        <f t="shared" si="1"/>
        <v>1260000</v>
      </c>
    </row>
    <row r="17" spans="1:8" ht="35.25" thickBot="1">
      <c r="A17" s="84">
        <v>8</v>
      </c>
      <c r="B17" s="4" t="s">
        <v>49</v>
      </c>
      <c r="C17" s="14">
        <v>1</v>
      </c>
      <c r="D17" s="15">
        <v>105000</v>
      </c>
      <c r="E17" s="108"/>
      <c r="F17" s="108"/>
      <c r="G17" s="11">
        <f t="shared" si="0"/>
        <v>105000</v>
      </c>
      <c r="H17" s="17">
        <f t="shared" si="1"/>
        <v>1260000</v>
      </c>
    </row>
    <row r="18" spans="1:8" ht="35.25" thickBot="1">
      <c r="A18" s="84">
        <v>9</v>
      </c>
      <c r="B18" s="4" t="s">
        <v>50</v>
      </c>
      <c r="C18" s="14">
        <v>4</v>
      </c>
      <c r="D18" s="15">
        <v>105000</v>
      </c>
      <c r="E18" s="108"/>
      <c r="F18" s="108"/>
      <c r="G18" s="11">
        <f t="shared" si="0"/>
        <v>420000</v>
      </c>
      <c r="H18" s="17">
        <f t="shared" si="1"/>
        <v>5040000</v>
      </c>
    </row>
    <row r="19" spans="1:8" ht="27.75" customHeight="1" thickBot="1">
      <c r="A19" s="84">
        <v>10</v>
      </c>
      <c r="B19" s="4" t="s">
        <v>51</v>
      </c>
      <c r="C19" s="14">
        <v>2</v>
      </c>
      <c r="D19" s="15">
        <v>105000</v>
      </c>
      <c r="E19" s="108"/>
      <c r="F19" s="108"/>
      <c r="G19" s="11">
        <f t="shared" si="0"/>
        <v>210000</v>
      </c>
      <c r="H19" s="17">
        <f t="shared" si="1"/>
        <v>2520000</v>
      </c>
    </row>
    <row r="20" spans="1:8" ht="35.25" thickBot="1">
      <c r="A20" s="84">
        <v>11</v>
      </c>
      <c r="B20" s="4" t="s">
        <v>52</v>
      </c>
      <c r="C20" s="14">
        <v>3</v>
      </c>
      <c r="D20" s="15">
        <v>105000</v>
      </c>
      <c r="E20" s="108"/>
      <c r="F20" s="108"/>
      <c r="G20" s="11">
        <f t="shared" si="0"/>
        <v>315000</v>
      </c>
      <c r="H20" s="17">
        <f t="shared" si="1"/>
        <v>3780000</v>
      </c>
    </row>
    <row r="21" spans="1:8" ht="23.25" customHeight="1" thickBot="1">
      <c r="A21" s="84">
        <v>12</v>
      </c>
      <c r="B21" s="4" t="s">
        <v>53</v>
      </c>
      <c r="C21" s="14">
        <v>1</v>
      </c>
      <c r="D21" s="15">
        <v>105000</v>
      </c>
      <c r="E21" s="108"/>
      <c r="F21" s="108"/>
      <c r="G21" s="11">
        <f t="shared" si="0"/>
        <v>105000</v>
      </c>
      <c r="H21" s="17">
        <f t="shared" si="1"/>
        <v>1260000</v>
      </c>
    </row>
    <row r="22" spans="1:8" ht="23.25" customHeight="1" thickBot="1">
      <c r="A22" s="84">
        <v>13</v>
      </c>
      <c r="B22" s="4" t="s">
        <v>54</v>
      </c>
      <c r="C22" s="14">
        <v>3</v>
      </c>
      <c r="D22" s="15">
        <v>105000</v>
      </c>
      <c r="E22" s="108"/>
      <c r="F22" s="108"/>
      <c r="G22" s="11">
        <f t="shared" si="0"/>
        <v>315000</v>
      </c>
      <c r="H22" s="17">
        <f t="shared" si="1"/>
        <v>3780000</v>
      </c>
    </row>
    <row r="23" spans="1:8" ht="21" customHeight="1" thickBot="1">
      <c r="A23" s="84">
        <v>14</v>
      </c>
      <c r="B23" s="4" t="s">
        <v>55</v>
      </c>
      <c r="C23" s="14">
        <v>1</v>
      </c>
      <c r="D23" s="15">
        <v>105000</v>
      </c>
      <c r="E23" s="108"/>
      <c r="F23" s="108"/>
      <c r="G23" s="11">
        <f t="shared" si="0"/>
        <v>105000</v>
      </c>
      <c r="H23" s="17">
        <f t="shared" si="1"/>
        <v>1260000</v>
      </c>
    </row>
    <row r="24" spans="1:8" ht="20.25" customHeight="1" thickBot="1">
      <c r="A24" s="84">
        <v>15</v>
      </c>
      <c r="B24" s="4" t="s">
        <v>24</v>
      </c>
      <c r="C24" s="14">
        <v>1</v>
      </c>
      <c r="D24" s="15">
        <v>105000</v>
      </c>
      <c r="E24" s="108"/>
      <c r="F24" s="108"/>
      <c r="G24" s="11">
        <f t="shared" si="0"/>
        <v>105000</v>
      </c>
      <c r="H24" s="17">
        <f t="shared" si="1"/>
        <v>1260000</v>
      </c>
    </row>
    <row r="25" spans="1:8" ht="24.75" customHeight="1" thickBot="1">
      <c r="A25" s="84">
        <v>16</v>
      </c>
      <c r="B25" s="4" t="s">
        <v>56</v>
      </c>
      <c r="C25" s="14">
        <v>1</v>
      </c>
      <c r="D25" s="15">
        <v>105000</v>
      </c>
      <c r="E25" s="108"/>
      <c r="F25" s="108"/>
      <c r="G25" s="11">
        <f t="shared" si="0"/>
        <v>105000</v>
      </c>
      <c r="H25" s="17">
        <f t="shared" si="1"/>
        <v>1260000</v>
      </c>
    </row>
    <row r="26" spans="1:8" ht="21.75" customHeight="1" thickBot="1">
      <c r="A26" s="84">
        <v>17</v>
      </c>
      <c r="B26" s="4" t="s">
        <v>32</v>
      </c>
      <c r="C26" s="14">
        <v>3.5</v>
      </c>
      <c r="D26" s="15">
        <v>105000</v>
      </c>
      <c r="E26" s="108"/>
      <c r="F26" s="108"/>
      <c r="G26" s="11">
        <f t="shared" si="0"/>
        <v>367500</v>
      </c>
      <c r="H26" s="17">
        <f t="shared" si="1"/>
        <v>4410000</v>
      </c>
    </row>
    <row r="27" spans="1:8" ht="21" customHeight="1" thickBot="1">
      <c r="A27" s="84">
        <v>18</v>
      </c>
      <c r="B27" s="4" t="s">
        <v>23</v>
      </c>
      <c r="C27" s="14">
        <v>1</v>
      </c>
      <c r="D27" s="15">
        <v>105000</v>
      </c>
      <c r="E27" s="108"/>
      <c r="F27" s="108"/>
      <c r="G27" s="11">
        <f>C27*D27</f>
        <v>105000</v>
      </c>
      <c r="H27" s="17">
        <f t="shared" si="1"/>
        <v>1260000</v>
      </c>
    </row>
    <row r="28" spans="1:8" ht="24.75" customHeight="1" thickBot="1">
      <c r="A28" s="187" t="s">
        <v>16</v>
      </c>
      <c r="B28" s="188"/>
      <c r="C28" s="14">
        <f>SUM(C10:C27)</f>
        <v>30.5</v>
      </c>
      <c r="D28" s="15"/>
      <c r="E28" s="108"/>
      <c r="F28" s="108"/>
      <c r="G28" s="11">
        <f>SUM(G10:G27)</f>
        <v>3227500</v>
      </c>
      <c r="H28" s="27">
        <f>SUM(H10:H27)</f>
        <v>38730000</v>
      </c>
    </row>
    <row r="29" spans="1:8" ht="17.25">
      <c r="A29" s="2" t="s">
        <v>57</v>
      </c>
      <c r="B29" s="28"/>
      <c r="C29" s="28"/>
      <c r="D29" s="28"/>
      <c r="E29" s="28"/>
      <c r="F29" s="28"/>
      <c r="G29" s="28"/>
    </row>
    <row r="30" spans="1:8" ht="17.25">
      <c r="A30" s="5"/>
      <c r="B30" s="28"/>
      <c r="C30" s="28"/>
      <c r="D30" s="28"/>
      <c r="E30" s="28"/>
      <c r="F30" s="28"/>
      <c r="G30" s="28"/>
    </row>
    <row r="31" spans="1:8" ht="17.25">
      <c r="A31" s="2"/>
      <c r="B31" s="28"/>
      <c r="C31" s="28"/>
      <c r="D31" s="28"/>
      <c r="E31" s="28"/>
      <c r="F31" s="28"/>
      <c r="G31" s="28"/>
    </row>
    <row r="32" spans="1:8" ht="17.25">
      <c r="A32" s="5" t="s">
        <v>17</v>
      </c>
      <c r="B32" s="184" t="s">
        <v>58</v>
      </c>
      <c r="C32" s="184"/>
      <c r="D32" s="184"/>
      <c r="E32" s="87"/>
      <c r="F32" s="87"/>
      <c r="G32" s="87"/>
    </row>
    <row r="33" spans="1:7" ht="17.25">
      <c r="A33" s="28"/>
      <c r="B33" s="28"/>
      <c r="C33" s="28"/>
      <c r="D33" s="28"/>
      <c r="E33" s="28"/>
      <c r="F33" s="28"/>
      <c r="G33" s="28"/>
    </row>
    <row r="34" spans="1:7" ht="17.25">
      <c r="A34" s="2"/>
      <c r="B34" s="28"/>
      <c r="C34" s="28"/>
      <c r="D34" s="28"/>
      <c r="E34" s="28"/>
      <c r="F34" s="28"/>
      <c r="G34" s="28"/>
    </row>
  </sheetData>
  <mergeCells count="9">
    <mergeCell ref="A28:B28"/>
    <mergeCell ref="B32:D32"/>
    <mergeCell ref="H3:M3"/>
    <mergeCell ref="B7:D7"/>
    <mergeCell ref="A8:A9"/>
    <mergeCell ref="B8:B9"/>
    <mergeCell ref="C8:C9"/>
    <mergeCell ref="G8:G9"/>
    <mergeCell ref="H8:H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9"/>
  <sheetViews>
    <sheetView topLeftCell="A58" workbookViewId="0">
      <selection activeCell="X73" sqref="X73"/>
    </sheetView>
  </sheetViews>
  <sheetFormatPr defaultRowHeight="15"/>
  <cols>
    <col min="1" max="1" width="1.28515625" customWidth="1"/>
    <col min="2" max="2" width="31.5703125" customWidth="1"/>
    <col min="3" max="3" width="0.42578125" hidden="1" customWidth="1"/>
    <col min="4" max="4" width="16.28515625" hidden="1" customWidth="1"/>
    <col min="5" max="5" width="5.85546875" customWidth="1"/>
    <col min="6" max="6" width="4.5703125" customWidth="1"/>
    <col min="7" max="7" width="5.42578125" customWidth="1"/>
    <col min="8" max="9" width="5.28515625" customWidth="1"/>
    <col min="10" max="10" width="4.5703125" customWidth="1"/>
    <col min="11" max="11" width="5" customWidth="1"/>
    <col min="12" max="12" width="5.140625" customWidth="1"/>
    <col min="13" max="13" width="4.85546875" style="88" customWidth="1"/>
    <col min="14" max="14" width="4.7109375" customWidth="1"/>
    <col min="15" max="15" width="5.42578125" customWidth="1"/>
    <col min="16" max="16" width="4.140625" customWidth="1"/>
    <col min="17" max="17" width="4" customWidth="1"/>
    <col min="18" max="18" width="4.140625" customWidth="1"/>
    <col min="19" max="19" width="4.85546875" customWidth="1"/>
    <col min="20" max="20" width="4.42578125" customWidth="1"/>
    <col min="21" max="21" width="4.28515625" customWidth="1"/>
    <col min="22" max="22" width="4.5703125" customWidth="1"/>
    <col min="23" max="23" width="4.85546875" customWidth="1"/>
    <col min="24" max="24" width="5.7109375" customWidth="1"/>
    <col min="25" max="25" width="8.28515625" customWidth="1"/>
    <col min="26" max="26" width="8.28515625" style="117" customWidth="1"/>
    <col min="27" max="29" width="9.140625" style="34"/>
  </cols>
  <sheetData>
    <row r="1" spans="2:29" ht="1.5" customHeight="1"/>
    <row r="2" spans="2:29" s="34" customFormat="1" ht="24.75" customHeight="1" thickBot="1">
      <c r="C2" s="199" t="s">
        <v>122</v>
      </c>
      <c r="D2" s="199"/>
      <c r="E2" s="199"/>
      <c r="F2" s="199"/>
      <c r="G2" s="199"/>
      <c r="H2" s="199"/>
      <c r="I2" s="199"/>
      <c r="J2" s="199"/>
      <c r="K2" s="199"/>
      <c r="L2" s="199"/>
      <c r="M2" s="209" t="s">
        <v>127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123"/>
      <c r="Z2" s="49"/>
    </row>
    <row r="3" spans="2:29" ht="33.75" hidden="1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89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2:29" ht="66.75" customHeight="1" thickBot="1">
      <c r="B4" s="66" t="s">
        <v>5</v>
      </c>
      <c r="C4" s="67" t="s">
        <v>6</v>
      </c>
      <c r="D4" s="38" t="s">
        <v>29</v>
      </c>
      <c r="E4" s="59" t="s">
        <v>121</v>
      </c>
      <c r="F4" s="63" t="s">
        <v>120</v>
      </c>
      <c r="G4" s="63" t="s">
        <v>70</v>
      </c>
      <c r="H4" s="63" t="s">
        <v>76</v>
      </c>
      <c r="I4" s="63" t="s">
        <v>72</v>
      </c>
      <c r="J4" s="63" t="s">
        <v>119</v>
      </c>
      <c r="K4" s="63" t="s">
        <v>118</v>
      </c>
      <c r="L4" s="63" t="s">
        <v>80</v>
      </c>
      <c r="M4" s="90" t="s">
        <v>71</v>
      </c>
      <c r="N4" s="63" t="s">
        <v>126</v>
      </c>
      <c r="O4" s="63" t="s">
        <v>108</v>
      </c>
      <c r="P4" s="63" t="s">
        <v>109</v>
      </c>
      <c r="Q4" s="63" t="s">
        <v>110</v>
      </c>
      <c r="R4" s="63" t="s">
        <v>111</v>
      </c>
      <c r="S4" s="63" t="s">
        <v>112</v>
      </c>
      <c r="T4" s="63" t="s">
        <v>113</v>
      </c>
      <c r="U4" s="63" t="s">
        <v>114</v>
      </c>
      <c r="V4" s="63" t="s">
        <v>115</v>
      </c>
      <c r="W4" s="63" t="s">
        <v>116</v>
      </c>
      <c r="X4" s="63" t="s">
        <v>117</v>
      </c>
      <c r="Y4" s="111" t="s">
        <v>74</v>
      </c>
      <c r="Z4" s="118" t="s">
        <v>169</v>
      </c>
    </row>
    <row r="5" spans="2:29" ht="21.75" customHeight="1">
      <c r="B5" s="200" t="s">
        <v>77</v>
      </c>
      <c r="C5" s="201"/>
      <c r="D5" s="64"/>
      <c r="E5" s="19">
        <v>1</v>
      </c>
      <c r="F5" s="19"/>
      <c r="G5" s="19"/>
      <c r="H5" s="19"/>
      <c r="I5" s="19"/>
      <c r="J5" s="19"/>
      <c r="K5" s="19"/>
      <c r="L5" s="19"/>
      <c r="M5" s="91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12">
        <f>SUM(E5:X5)</f>
        <v>1</v>
      </c>
      <c r="Z5" s="119">
        <f>Y5</f>
        <v>1</v>
      </c>
    </row>
    <row r="6" spans="2:29" ht="30.75" customHeight="1">
      <c r="B6" s="69" t="s">
        <v>78</v>
      </c>
      <c r="C6" s="70" t="s">
        <v>78</v>
      </c>
      <c r="D6" s="26"/>
      <c r="E6" s="19">
        <v>1</v>
      </c>
      <c r="F6" s="19"/>
      <c r="G6" s="19"/>
      <c r="H6" s="19"/>
      <c r="I6" s="19"/>
      <c r="J6" s="19"/>
      <c r="K6" s="19"/>
      <c r="L6" s="19"/>
      <c r="M6" s="91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13">
        <f t="shared" ref="Y6:Y67" si="0">SUM(E6:L6)</f>
        <v>1</v>
      </c>
      <c r="Z6" s="119">
        <f t="shared" ref="Z6:Z16" si="1">Y6</f>
        <v>1</v>
      </c>
    </row>
    <row r="7" spans="2:29" ht="26.25" customHeight="1">
      <c r="B7" s="197" t="s">
        <v>79</v>
      </c>
      <c r="C7" s="198"/>
      <c r="D7" s="26"/>
      <c r="E7" s="19">
        <v>1</v>
      </c>
      <c r="F7" s="19"/>
      <c r="G7" s="19"/>
      <c r="H7" s="19"/>
      <c r="I7" s="19"/>
      <c r="J7" s="19"/>
      <c r="K7" s="19"/>
      <c r="L7" s="19"/>
      <c r="M7" s="91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13">
        <f t="shared" si="0"/>
        <v>1</v>
      </c>
      <c r="Z7" s="119">
        <f t="shared" si="1"/>
        <v>1</v>
      </c>
    </row>
    <row r="8" spans="2:29" s="55" customFormat="1" ht="23.25" customHeight="1">
      <c r="B8" s="195" t="s">
        <v>16</v>
      </c>
      <c r="C8" s="196"/>
      <c r="D8" s="61"/>
      <c r="E8" s="54">
        <f>SUM(E5:E7)</f>
        <v>3</v>
      </c>
      <c r="F8" s="54"/>
      <c r="G8" s="54"/>
      <c r="H8" s="54"/>
      <c r="I8" s="54"/>
      <c r="J8" s="54"/>
      <c r="K8" s="54"/>
      <c r="L8" s="54"/>
      <c r="M8" s="91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114">
        <f t="shared" si="0"/>
        <v>3</v>
      </c>
      <c r="Z8" s="119">
        <f t="shared" si="1"/>
        <v>3</v>
      </c>
      <c r="AA8" s="34"/>
      <c r="AB8" s="34"/>
      <c r="AC8" s="34"/>
    </row>
    <row r="9" spans="2:29" s="34" customFormat="1" ht="27" customHeight="1">
      <c r="B9" s="197" t="s">
        <v>88</v>
      </c>
      <c r="C9" s="198"/>
      <c r="D9" s="65"/>
      <c r="E9" s="33">
        <v>2</v>
      </c>
      <c r="F9" s="33"/>
      <c r="G9" s="33"/>
      <c r="H9" s="33"/>
      <c r="I9" s="33"/>
      <c r="J9" s="33"/>
      <c r="K9" s="33"/>
      <c r="L9" s="33"/>
      <c r="M9" s="9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113">
        <f>SUM(E9:X9)</f>
        <v>2</v>
      </c>
      <c r="Z9" s="119">
        <f t="shared" si="1"/>
        <v>2</v>
      </c>
    </row>
    <row r="10" spans="2:29" s="34" customFormat="1" ht="29.25" customHeight="1">
      <c r="B10" s="197" t="s">
        <v>89</v>
      </c>
      <c r="C10" s="198"/>
      <c r="D10" s="65"/>
      <c r="E10" s="33">
        <v>1</v>
      </c>
      <c r="F10" s="33"/>
      <c r="G10" s="33"/>
      <c r="H10" s="33"/>
      <c r="I10" s="33"/>
      <c r="J10" s="33"/>
      <c r="K10" s="33"/>
      <c r="L10" s="33"/>
      <c r="M10" s="9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113">
        <f>SUM(E10:X10)</f>
        <v>1</v>
      </c>
      <c r="Z10" s="119">
        <f t="shared" si="1"/>
        <v>1</v>
      </c>
    </row>
    <row r="11" spans="2:29" s="34" customFormat="1" ht="26.25" customHeight="1">
      <c r="B11" s="197" t="s">
        <v>90</v>
      </c>
      <c r="C11" s="198"/>
      <c r="D11" s="65"/>
      <c r="E11" s="33">
        <v>2</v>
      </c>
      <c r="F11" s="33"/>
      <c r="G11" s="33"/>
      <c r="H11" s="33"/>
      <c r="I11" s="33"/>
      <c r="J11" s="33"/>
      <c r="K11" s="33"/>
      <c r="L11" s="33"/>
      <c r="M11" s="9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113">
        <f>SUM(E11:X11)</f>
        <v>2</v>
      </c>
      <c r="Z11" s="119">
        <f t="shared" si="1"/>
        <v>2</v>
      </c>
    </row>
    <row r="12" spans="2:29" s="55" customFormat="1" ht="27" customHeight="1">
      <c r="B12" s="195" t="s">
        <v>16</v>
      </c>
      <c r="C12" s="196"/>
      <c r="D12" s="61"/>
      <c r="E12" s="54">
        <f>SUM(E9:E11)</f>
        <v>5</v>
      </c>
      <c r="F12" s="54"/>
      <c r="G12" s="54"/>
      <c r="H12" s="54"/>
      <c r="I12" s="54"/>
      <c r="J12" s="54"/>
      <c r="K12" s="54"/>
      <c r="L12" s="54"/>
      <c r="M12" s="91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114">
        <f>E12</f>
        <v>5</v>
      </c>
      <c r="Z12" s="119">
        <f t="shared" si="1"/>
        <v>5</v>
      </c>
      <c r="AA12" s="34"/>
      <c r="AB12" s="34"/>
      <c r="AC12" s="34"/>
    </row>
    <row r="13" spans="2:29" s="34" customFormat="1" ht="27" customHeight="1">
      <c r="B13" s="69" t="s">
        <v>91</v>
      </c>
      <c r="C13" s="71"/>
      <c r="D13" s="65"/>
      <c r="E13" s="33"/>
      <c r="F13" s="33">
        <v>1</v>
      </c>
      <c r="G13" s="33"/>
      <c r="H13" s="33"/>
      <c r="I13" s="33"/>
      <c r="J13" s="33"/>
      <c r="K13" s="33"/>
      <c r="L13" s="33"/>
      <c r="M13" s="9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113">
        <v>1</v>
      </c>
      <c r="Z13" s="119">
        <f>Y13</f>
        <v>1</v>
      </c>
    </row>
    <row r="14" spans="2:29" s="34" customFormat="1" ht="57.75" customHeight="1">
      <c r="B14" s="69" t="s">
        <v>92</v>
      </c>
      <c r="C14" s="71"/>
      <c r="D14" s="65"/>
      <c r="E14" s="33"/>
      <c r="F14" s="33"/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9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113">
        <f>SUM(E14:X14)</f>
        <v>6</v>
      </c>
      <c r="Z14" s="119">
        <f t="shared" si="1"/>
        <v>6</v>
      </c>
    </row>
    <row r="15" spans="2:29" s="34" customFormat="1" ht="54" customHeight="1" thickBot="1">
      <c r="B15" s="72" t="s">
        <v>93</v>
      </c>
      <c r="C15" s="73"/>
      <c r="D15" s="65"/>
      <c r="E15" s="33"/>
      <c r="F15" s="33"/>
      <c r="G15" s="33"/>
      <c r="H15" s="33"/>
      <c r="I15" s="33"/>
      <c r="J15" s="33"/>
      <c r="K15" s="33"/>
      <c r="L15" s="33"/>
      <c r="M15" s="91">
        <v>1</v>
      </c>
      <c r="N15" s="33">
        <v>1</v>
      </c>
      <c r="O15" s="33">
        <v>1</v>
      </c>
      <c r="P15" s="33">
        <v>1</v>
      </c>
      <c r="Q15" s="33">
        <v>1</v>
      </c>
      <c r="R15" s="33"/>
      <c r="S15" s="33"/>
      <c r="T15" s="33"/>
      <c r="U15" s="33"/>
      <c r="V15" s="33"/>
      <c r="W15" s="33"/>
      <c r="X15" s="33"/>
      <c r="Y15" s="113">
        <f>SUM(E15:X15)</f>
        <v>5</v>
      </c>
      <c r="Z15" s="119">
        <f t="shared" si="1"/>
        <v>5</v>
      </c>
    </row>
    <row r="16" spans="2:29" s="34" customFormat="1" ht="87" customHeight="1" thickBot="1">
      <c r="B16" s="68" t="s">
        <v>94</v>
      </c>
      <c r="C16" s="50"/>
      <c r="D16" s="49"/>
      <c r="E16" s="33"/>
      <c r="F16" s="33"/>
      <c r="G16" s="33"/>
      <c r="H16" s="33"/>
      <c r="I16" s="33"/>
      <c r="J16" s="33"/>
      <c r="K16" s="33"/>
      <c r="L16" s="33"/>
      <c r="M16" s="91"/>
      <c r="N16" s="33"/>
      <c r="O16" s="33"/>
      <c r="P16" s="33"/>
      <c r="Q16" s="33"/>
      <c r="R16" s="33">
        <v>1</v>
      </c>
      <c r="S16" s="33">
        <v>1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113">
        <f>SUM(E16:X16)</f>
        <v>7</v>
      </c>
      <c r="Z16" s="119">
        <f t="shared" si="1"/>
        <v>7</v>
      </c>
    </row>
    <row r="17" spans="2:29" s="55" customFormat="1" ht="29.25" customHeight="1" thickBot="1">
      <c r="B17" s="202" t="s">
        <v>16</v>
      </c>
      <c r="C17" s="203"/>
      <c r="D17" s="53"/>
      <c r="E17" s="54"/>
      <c r="F17" s="54">
        <f t="shared" ref="F17:L17" si="2">SUM(F13:F16)</f>
        <v>1</v>
      </c>
      <c r="G17" s="54">
        <f t="shared" si="2"/>
        <v>1</v>
      </c>
      <c r="H17" s="54">
        <f t="shared" si="2"/>
        <v>1</v>
      </c>
      <c r="I17" s="54">
        <f t="shared" si="2"/>
        <v>1</v>
      </c>
      <c r="J17" s="54">
        <f t="shared" si="2"/>
        <v>1</v>
      </c>
      <c r="K17" s="54">
        <f t="shared" si="2"/>
        <v>1</v>
      </c>
      <c r="L17" s="54">
        <f t="shared" si="2"/>
        <v>1</v>
      </c>
      <c r="M17" s="91">
        <f t="shared" ref="M17:X17" si="3">SUM(M14:M16)</f>
        <v>1</v>
      </c>
      <c r="N17" s="54">
        <f t="shared" si="3"/>
        <v>1</v>
      </c>
      <c r="O17" s="54">
        <f t="shared" si="3"/>
        <v>1</v>
      </c>
      <c r="P17" s="54">
        <f t="shared" si="3"/>
        <v>1</v>
      </c>
      <c r="Q17" s="54">
        <f t="shared" si="3"/>
        <v>1</v>
      </c>
      <c r="R17" s="54">
        <f t="shared" si="3"/>
        <v>1</v>
      </c>
      <c r="S17" s="54">
        <f t="shared" si="3"/>
        <v>1</v>
      </c>
      <c r="T17" s="54">
        <f t="shared" si="3"/>
        <v>1</v>
      </c>
      <c r="U17" s="54">
        <f t="shared" si="3"/>
        <v>1</v>
      </c>
      <c r="V17" s="54">
        <f t="shared" si="3"/>
        <v>1</v>
      </c>
      <c r="W17" s="54">
        <f t="shared" si="3"/>
        <v>1</v>
      </c>
      <c r="X17" s="54">
        <f t="shared" si="3"/>
        <v>1</v>
      </c>
      <c r="Y17" s="114">
        <f>SUM(E17:X17)</f>
        <v>19</v>
      </c>
      <c r="Z17" s="119">
        <f>Y17</f>
        <v>19</v>
      </c>
      <c r="AA17" s="34"/>
      <c r="AB17" s="34"/>
      <c r="AC17" s="34"/>
    </row>
    <row r="18" spans="2:29" s="55" customFormat="1" ht="27" customHeight="1" thickBot="1">
      <c r="B18" s="204" t="s">
        <v>95</v>
      </c>
      <c r="C18" s="203"/>
      <c r="D18" s="53"/>
      <c r="E18" s="54">
        <v>1</v>
      </c>
      <c r="F18" s="54"/>
      <c r="G18" s="54"/>
      <c r="H18" s="54"/>
      <c r="I18" s="54"/>
      <c r="J18" s="54"/>
      <c r="K18" s="54"/>
      <c r="L18" s="54"/>
      <c r="M18" s="91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114">
        <f>SUM(E18:X18)</f>
        <v>1</v>
      </c>
      <c r="Z18" s="119">
        <f>Y18</f>
        <v>1</v>
      </c>
      <c r="AA18" s="34"/>
      <c r="AB18" s="34"/>
      <c r="AC18" s="34"/>
    </row>
    <row r="19" spans="2:29" s="34" customFormat="1" ht="30.75" customHeight="1" thickBot="1">
      <c r="B19" s="74" t="s">
        <v>99</v>
      </c>
      <c r="C19" s="45"/>
      <c r="D19" s="49"/>
      <c r="E19" s="33"/>
      <c r="F19" s="33"/>
      <c r="G19" s="33"/>
      <c r="H19" s="33"/>
      <c r="I19" s="33"/>
      <c r="J19" s="33"/>
      <c r="K19" s="33"/>
      <c r="L19" s="33"/>
      <c r="M19" s="9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113"/>
      <c r="Z19" s="119">
        <f t="shared" ref="Z19:Z24" si="4">Y19</f>
        <v>0</v>
      </c>
    </row>
    <row r="20" spans="2:29" s="34" customFormat="1" ht="21.75" customHeight="1" thickBot="1">
      <c r="B20" s="193" t="s">
        <v>96</v>
      </c>
      <c r="C20" s="194"/>
      <c r="D20" s="49"/>
      <c r="E20" s="33">
        <v>1</v>
      </c>
      <c r="F20" s="33"/>
      <c r="G20" s="33"/>
      <c r="H20" s="33"/>
      <c r="I20" s="33"/>
      <c r="J20" s="33"/>
      <c r="K20" s="33"/>
      <c r="L20" s="33"/>
      <c r="M20" s="9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113">
        <f>SUM(E20:X20)</f>
        <v>1</v>
      </c>
      <c r="Z20" s="119">
        <f t="shared" si="4"/>
        <v>1</v>
      </c>
    </row>
    <row r="21" spans="2:29" s="34" customFormat="1" ht="27" customHeight="1" thickBot="1">
      <c r="B21" s="193" t="s">
        <v>97</v>
      </c>
      <c r="C21" s="194"/>
      <c r="D21" s="49"/>
      <c r="E21" s="33">
        <v>1</v>
      </c>
      <c r="F21" s="33"/>
      <c r="G21" s="33"/>
      <c r="H21" s="33"/>
      <c r="I21" s="33"/>
      <c r="J21" s="33"/>
      <c r="K21" s="33"/>
      <c r="L21" s="33"/>
      <c r="M21" s="9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113">
        <f>SUM(E21:X21)</f>
        <v>1</v>
      </c>
      <c r="Z21" s="119">
        <f t="shared" si="4"/>
        <v>1</v>
      </c>
    </row>
    <row r="22" spans="2:29" s="34" customFormat="1" ht="27" customHeight="1" thickBot="1">
      <c r="B22" s="193" t="s">
        <v>98</v>
      </c>
      <c r="C22" s="194"/>
      <c r="D22" s="49"/>
      <c r="E22" s="33">
        <v>2</v>
      </c>
      <c r="F22" s="33"/>
      <c r="G22" s="33"/>
      <c r="H22" s="33"/>
      <c r="I22" s="33"/>
      <c r="J22" s="33"/>
      <c r="K22" s="33"/>
      <c r="L22" s="33"/>
      <c r="M22" s="9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113">
        <f>SUM(E22:X22)</f>
        <v>2</v>
      </c>
      <c r="Z22" s="119">
        <f t="shared" si="4"/>
        <v>2</v>
      </c>
    </row>
    <row r="23" spans="2:29" s="34" customFormat="1" ht="27" customHeight="1">
      <c r="B23" s="206" t="s">
        <v>83</v>
      </c>
      <c r="C23" s="207"/>
      <c r="D23" s="49"/>
      <c r="E23" s="33">
        <v>1</v>
      </c>
      <c r="F23" s="33"/>
      <c r="G23" s="33"/>
      <c r="H23" s="33"/>
      <c r="I23" s="33"/>
      <c r="J23" s="33"/>
      <c r="K23" s="33"/>
      <c r="L23" s="33"/>
      <c r="M23" s="91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113">
        <f>SUM(E23:X23)</f>
        <v>1</v>
      </c>
      <c r="Z23" s="119">
        <f t="shared" si="4"/>
        <v>1</v>
      </c>
    </row>
    <row r="24" spans="2:29" s="55" customFormat="1" ht="27.75" customHeight="1">
      <c r="B24" s="208" t="s">
        <v>16</v>
      </c>
      <c r="C24" s="208"/>
      <c r="D24" s="61"/>
      <c r="E24" s="54">
        <f>SUM(E20:E23)</f>
        <v>5</v>
      </c>
      <c r="F24" s="54"/>
      <c r="G24" s="54"/>
      <c r="H24" s="54"/>
      <c r="I24" s="54"/>
      <c r="J24" s="54"/>
      <c r="K24" s="54"/>
      <c r="L24" s="54"/>
      <c r="M24" s="91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114">
        <f t="shared" si="0"/>
        <v>5</v>
      </c>
      <c r="Z24" s="119">
        <f t="shared" si="4"/>
        <v>5</v>
      </c>
      <c r="AA24" s="34"/>
      <c r="AB24" s="34"/>
      <c r="AC24" s="34"/>
    </row>
    <row r="25" spans="2:29" ht="36.75" customHeight="1" thickBot="1">
      <c r="B25" s="51" t="s">
        <v>100</v>
      </c>
      <c r="C25" s="48"/>
      <c r="D25" s="12"/>
      <c r="E25" s="19"/>
      <c r="F25" s="19"/>
      <c r="G25" s="19"/>
      <c r="H25" s="19"/>
      <c r="I25" s="19"/>
      <c r="J25" s="19"/>
      <c r="K25" s="19"/>
      <c r="L25" s="19"/>
      <c r="M25" s="91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13"/>
      <c r="Z25" s="119">
        <f>Y25</f>
        <v>0</v>
      </c>
    </row>
    <row r="26" spans="2:29" s="34" customFormat="1" ht="27.75" customHeight="1" thickBot="1">
      <c r="B26" s="193" t="s">
        <v>96</v>
      </c>
      <c r="C26" s="194"/>
      <c r="D26" s="49"/>
      <c r="E26" s="33">
        <v>1</v>
      </c>
      <c r="F26" s="33"/>
      <c r="G26" s="33"/>
      <c r="H26" s="33"/>
      <c r="I26" s="33"/>
      <c r="J26" s="33"/>
      <c r="K26" s="33"/>
      <c r="L26" s="33"/>
      <c r="M26" s="9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113">
        <f>SUM(E26:X26)</f>
        <v>1</v>
      </c>
      <c r="Z26" s="119">
        <f t="shared" ref="Z26:Z30" si="5">Y26</f>
        <v>1</v>
      </c>
    </row>
    <row r="27" spans="2:29" s="34" customFormat="1" ht="18.75" customHeight="1" thickBot="1">
      <c r="B27" s="193" t="s">
        <v>97</v>
      </c>
      <c r="C27" s="194"/>
      <c r="D27" s="49"/>
      <c r="E27" s="33">
        <v>2</v>
      </c>
      <c r="F27" s="33"/>
      <c r="G27" s="33"/>
      <c r="H27" s="33"/>
      <c r="I27" s="33"/>
      <c r="J27" s="33"/>
      <c r="K27" s="33"/>
      <c r="L27" s="33"/>
      <c r="M27" s="9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113">
        <f>SUM(E27:X27)</f>
        <v>2</v>
      </c>
      <c r="Z27" s="119">
        <f t="shared" si="5"/>
        <v>2</v>
      </c>
    </row>
    <row r="28" spans="2:29" s="34" customFormat="1" ht="24" customHeight="1" thickBot="1">
      <c r="B28" s="193" t="s">
        <v>98</v>
      </c>
      <c r="C28" s="194"/>
      <c r="D28" s="49"/>
      <c r="E28" s="33">
        <v>2</v>
      </c>
      <c r="F28" s="33"/>
      <c r="G28" s="33"/>
      <c r="H28" s="33"/>
      <c r="I28" s="33"/>
      <c r="J28" s="33"/>
      <c r="K28" s="33"/>
      <c r="L28" s="33"/>
      <c r="M28" s="9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113">
        <f>SUM(E28:X28)</f>
        <v>2</v>
      </c>
      <c r="Z28" s="119">
        <f t="shared" si="5"/>
        <v>2</v>
      </c>
    </row>
    <row r="29" spans="2:29" s="34" customFormat="1" ht="27.75" customHeight="1" thickBot="1">
      <c r="B29" s="193" t="s">
        <v>83</v>
      </c>
      <c r="C29" s="194"/>
      <c r="D29" s="49"/>
      <c r="E29" s="33">
        <v>1</v>
      </c>
      <c r="F29" s="33"/>
      <c r="G29" s="33"/>
      <c r="H29" s="33"/>
      <c r="I29" s="33"/>
      <c r="J29" s="33"/>
      <c r="K29" s="33"/>
      <c r="L29" s="33"/>
      <c r="M29" s="9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113">
        <f>SUM(E29:X29)</f>
        <v>1</v>
      </c>
      <c r="Z29" s="119">
        <f t="shared" si="5"/>
        <v>1</v>
      </c>
    </row>
    <row r="30" spans="2:29" s="55" customFormat="1" ht="22.5" customHeight="1" thickBot="1">
      <c r="B30" s="204" t="s">
        <v>16</v>
      </c>
      <c r="C30" s="203"/>
      <c r="D30" s="53"/>
      <c r="E30" s="54">
        <f>SUM(E26:E29)</f>
        <v>6</v>
      </c>
      <c r="F30" s="54"/>
      <c r="G30" s="54"/>
      <c r="H30" s="54"/>
      <c r="I30" s="54"/>
      <c r="J30" s="54"/>
      <c r="K30" s="54"/>
      <c r="L30" s="54"/>
      <c r="M30" s="91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114">
        <f>E30</f>
        <v>6</v>
      </c>
      <c r="Z30" s="119">
        <f t="shared" si="5"/>
        <v>6</v>
      </c>
      <c r="AA30" s="34"/>
      <c r="AB30" s="34"/>
      <c r="AC30" s="34"/>
    </row>
    <row r="31" spans="2:29" ht="43.5" customHeight="1" thickBot="1">
      <c r="B31" s="52" t="s">
        <v>101</v>
      </c>
      <c r="C31" s="48"/>
      <c r="D31" s="12"/>
      <c r="E31" s="19"/>
      <c r="F31" s="19"/>
      <c r="G31" s="19"/>
      <c r="H31" s="19"/>
      <c r="I31" s="19"/>
      <c r="J31" s="19"/>
      <c r="K31" s="19"/>
      <c r="L31" s="19"/>
      <c r="M31" s="91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13"/>
      <c r="Z31" s="119">
        <f>Y31</f>
        <v>0</v>
      </c>
    </row>
    <row r="32" spans="2:29" ht="24" customHeight="1" thickBot="1">
      <c r="B32" s="193" t="s">
        <v>96</v>
      </c>
      <c r="C32" s="194"/>
      <c r="D32" s="12"/>
      <c r="E32" s="19">
        <v>1</v>
      </c>
      <c r="F32" s="19"/>
      <c r="G32" s="19"/>
      <c r="H32" s="19"/>
      <c r="I32" s="19"/>
      <c r="J32" s="19"/>
      <c r="K32" s="19"/>
      <c r="L32" s="19"/>
      <c r="M32" s="91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13">
        <f>SUM(E32:X32)</f>
        <v>1</v>
      </c>
      <c r="Z32" s="119">
        <f t="shared" ref="Z32:Z43" si="6">Y32</f>
        <v>1</v>
      </c>
    </row>
    <row r="33" spans="2:29" ht="27.75" customHeight="1" thickBot="1">
      <c r="B33" s="193" t="s">
        <v>102</v>
      </c>
      <c r="C33" s="194"/>
      <c r="D33" s="12"/>
      <c r="E33" s="19">
        <v>1</v>
      </c>
      <c r="F33" s="19"/>
      <c r="G33" s="19"/>
      <c r="H33" s="19"/>
      <c r="I33" s="19"/>
      <c r="J33" s="19"/>
      <c r="K33" s="19"/>
      <c r="L33" s="19"/>
      <c r="M33" s="91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13">
        <f>SUM(E33:X33)</f>
        <v>1</v>
      </c>
      <c r="Z33" s="119">
        <f t="shared" si="6"/>
        <v>1</v>
      </c>
    </row>
    <row r="34" spans="2:29" ht="27.75" customHeight="1" thickBot="1">
      <c r="B34" s="193" t="s">
        <v>97</v>
      </c>
      <c r="C34" s="194"/>
      <c r="D34" s="12"/>
      <c r="E34" s="19">
        <v>2</v>
      </c>
      <c r="F34" s="19"/>
      <c r="G34" s="19"/>
      <c r="H34" s="19"/>
      <c r="I34" s="19"/>
      <c r="J34" s="19"/>
      <c r="K34" s="19"/>
      <c r="L34" s="19"/>
      <c r="M34" s="91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13">
        <f>SUM(E34:X34)</f>
        <v>2</v>
      </c>
      <c r="Z34" s="119">
        <f t="shared" si="6"/>
        <v>2</v>
      </c>
    </row>
    <row r="35" spans="2:29" ht="27.75" customHeight="1" thickBot="1">
      <c r="B35" s="193" t="s">
        <v>98</v>
      </c>
      <c r="C35" s="194"/>
      <c r="D35" s="12"/>
      <c r="E35" s="19">
        <v>4</v>
      </c>
      <c r="F35" s="19"/>
      <c r="G35" s="19"/>
      <c r="H35" s="19"/>
      <c r="I35" s="19"/>
      <c r="J35" s="19"/>
      <c r="K35" s="19"/>
      <c r="L35" s="19"/>
      <c r="M35" s="91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13">
        <f>SUM(E35:X35)</f>
        <v>4</v>
      </c>
      <c r="Z35" s="119">
        <f t="shared" si="6"/>
        <v>4</v>
      </c>
    </row>
    <row r="36" spans="2:29" ht="27.75" customHeight="1" thickBot="1">
      <c r="B36" s="193" t="s">
        <v>83</v>
      </c>
      <c r="C36" s="194"/>
      <c r="D36" s="12"/>
      <c r="E36" s="19">
        <v>1</v>
      </c>
      <c r="F36" s="19"/>
      <c r="G36" s="19"/>
      <c r="H36" s="19"/>
      <c r="I36" s="19"/>
      <c r="J36" s="19"/>
      <c r="K36" s="19"/>
      <c r="L36" s="19"/>
      <c r="M36" s="91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13">
        <f>SUM(E36:X36)</f>
        <v>1</v>
      </c>
      <c r="Z36" s="119">
        <f t="shared" si="6"/>
        <v>1</v>
      </c>
    </row>
    <row r="37" spans="2:29" s="55" customFormat="1" ht="27.75" customHeight="1" thickBot="1">
      <c r="B37" s="204" t="s">
        <v>16</v>
      </c>
      <c r="C37" s="203"/>
      <c r="D37" s="53"/>
      <c r="E37" s="54">
        <f>SUM(E32:E36)</f>
        <v>9</v>
      </c>
      <c r="F37" s="54"/>
      <c r="G37" s="54"/>
      <c r="H37" s="54"/>
      <c r="I37" s="54"/>
      <c r="J37" s="54"/>
      <c r="K37" s="54"/>
      <c r="L37" s="54"/>
      <c r="M37" s="91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114">
        <f>E37</f>
        <v>9</v>
      </c>
      <c r="Z37" s="119">
        <f t="shared" si="6"/>
        <v>9</v>
      </c>
      <c r="AA37" s="34"/>
      <c r="AB37" s="34"/>
      <c r="AC37" s="34"/>
    </row>
    <row r="38" spans="2:29" ht="53.25" customHeight="1" thickBot="1">
      <c r="B38" s="52" t="s">
        <v>103</v>
      </c>
      <c r="C38" s="48"/>
      <c r="D38" s="12"/>
      <c r="E38" s="19"/>
      <c r="F38" s="19"/>
      <c r="G38" s="19"/>
      <c r="H38" s="19"/>
      <c r="I38" s="19"/>
      <c r="J38" s="19"/>
      <c r="K38" s="19"/>
      <c r="L38" s="19"/>
      <c r="M38" s="91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15"/>
      <c r="Z38" s="119">
        <f t="shared" si="6"/>
        <v>0</v>
      </c>
    </row>
    <row r="39" spans="2:29" ht="22.5" customHeight="1" thickBot="1">
      <c r="B39" s="193" t="s">
        <v>96</v>
      </c>
      <c r="C39" s="194"/>
      <c r="D39" s="12"/>
      <c r="E39" s="19">
        <v>1</v>
      </c>
      <c r="F39" s="19"/>
      <c r="G39" s="19"/>
      <c r="H39" s="19"/>
      <c r="I39" s="19"/>
      <c r="J39" s="19"/>
      <c r="K39" s="19"/>
      <c r="L39" s="19"/>
      <c r="M39" s="91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15">
        <f>SUM(E39:X39)</f>
        <v>1</v>
      </c>
      <c r="Z39" s="119">
        <f t="shared" si="6"/>
        <v>1</v>
      </c>
    </row>
    <row r="40" spans="2:29" ht="27.75" customHeight="1" thickBot="1">
      <c r="B40" s="193" t="s">
        <v>97</v>
      </c>
      <c r="C40" s="194"/>
      <c r="D40" s="12"/>
      <c r="E40" s="19">
        <v>1</v>
      </c>
      <c r="F40" s="19"/>
      <c r="G40" s="19"/>
      <c r="H40" s="19"/>
      <c r="I40" s="19"/>
      <c r="J40" s="19"/>
      <c r="K40" s="19"/>
      <c r="L40" s="19"/>
      <c r="M40" s="91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15">
        <f>SUM(E40:X40)</f>
        <v>1</v>
      </c>
      <c r="Z40" s="119">
        <f>Y40</f>
        <v>1</v>
      </c>
    </row>
    <row r="41" spans="2:29" ht="27.75" customHeight="1" thickBot="1">
      <c r="B41" s="193" t="s">
        <v>98</v>
      </c>
      <c r="C41" s="194"/>
      <c r="D41" s="12"/>
      <c r="E41" s="19">
        <v>2</v>
      </c>
      <c r="F41" s="19"/>
      <c r="G41" s="19"/>
      <c r="H41" s="19"/>
      <c r="I41" s="19"/>
      <c r="J41" s="19"/>
      <c r="K41" s="19"/>
      <c r="L41" s="19"/>
      <c r="M41" s="91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15">
        <f>SUM(E41:X41)</f>
        <v>2</v>
      </c>
      <c r="Z41" s="119">
        <f t="shared" si="6"/>
        <v>2</v>
      </c>
    </row>
    <row r="42" spans="2:29" ht="27.75" customHeight="1" thickBot="1">
      <c r="B42" s="193" t="s">
        <v>83</v>
      </c>
      <c r="C42" s="194"/>
      <c r="D42" s="12"/>
      <c r="E42" s="19">
        <v>1</v>
      </c>
      <c r="F42" s="19"/>
      <c r="G42" s="19"/>
      <c r="H42" s="19"/>
      <c r="I42" s="19"/>
      <c r="J42" s="19"/>
      <c r="K42" s="19"/>
      <c r="L42" s="19"/>
      <c r="M42" s="9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15">
        <f>SUM(E42:X42)</f>
        <v>1</v>
      </c>
      <c r="Z42" s="119">
        <f t="shared" si="6"/>
        <v>1</v>
      </c>
    </row>
    <row r="43" spans="2:29" s="55" customFormat="1" ht="27.75" customHeight="1" thickBot="1">
      <c r="B43" s="205" t="s">
        <v>16</v>
      </c>
      <c r="C43" s="203"/>
      <c r="D43" s="53"/>
      <c r="E43" s="54">
        <f>SUM(E39:E42)</f>
        <v>5</v>
      </c>
      <c r="F43" s="54"/>
      <c r="G43" s="54"/>
      <c r="H43" s="54"/>
      <c r="I43" s="54"/>
      <c r="J43" s="54"/>
      <c r="K43" s="54"/>
      <c r="L43" s="54"/>
      <c r="M43" s="91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114">
        <f>E43</f>
        <v>5</v>
      </c>
      <c r="Z43" s="119">
        <f t="shared" si="6"/>
        <v>5</v>
      </c>
      <c r="AA43" s="34"/>
      <c r="AB43" s="34"/>
      <c r="AC43" s="34"/>
    </row>
    <row r="44" spans="2:29" ht="61.5" customHeight="1" thickBot="1">
      <c r="B44" s="52" t="s">
        <v>104</v>
      </c>
      <c r="C44" s="48"/>
      <c r="D44" s="12"/>
      <c r="E44" s="19"/>
      <c r="F44" s="19"/>
      <c r="G44" s="19"/>
      <c r="H44" s="19"/>
      <c r="I44" s="19"/>
      <c r="J44" s="19"/>
      <c r="K44" s="19"/>
      <c r="L44" s="19"/>
      <c r="M44" s="91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15"/>
      <c r="Z44" s="119">
        <f>Y44</f>
        <v>0</v>
      </c>
    </row>
    <row r="45" spans="2:29" ht="27.75" customHeight="1" thickBot="1">
      <c r="B45" s="193" t="s">
        <v>96</v>
      </c>
      <c r="C45" s="194"/>
      <c r="D45" s="12"/>
      <c r="E45" s="19">
        <v>1</v>
      </c>
      <c r="F45" s="19"/>
      <c r="G45" s="19"/>
      <c r="H45" s="19"/>
      <c r="I45" s="19"/>
      <c r="J45" s="19"/>
      <c r="K45" s="19"/>
      <c r="L45" s="19"/>
      <c r="M45" s="91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15">
        <f>SUM(E45:X45)</f>
        <v>1</v>
      </c>
      <c r="Z45" s="119">
        <f t="shared" ref="Z45:Z49" si="7">Y45</f>
        <v>1</v>
      </c>
    </row>
    <row r="46" spans="2:29" ht="27.75" customHeight="1" thickBot="1">
      <c r="B46" s="193" t="s">
        <v>97</v>
      </c>
      <c r="C46" s="194"/>
      <c r="D46" s="12"/>
      <c r="E46" s="19">
        <v>2</v>
      </c>
      <c r="F46" s="19"/>
      <c r="G46" s="19"/>
      <c r="H46" s="19"/>
      <c r="I46" s="19"/>
      <c r="J46" s="19"/>
      <c r="K46" s="19"/>
      <c r="L46" s="19"/>
      <c r="M46" s="91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15">
        <f>SUM(E46:X46)</f>
        <v>2</v>
      </c>
      <c r="Z46" s="119">
        <f t="shared" si="7"/>
        <v>2</v>
      </c>
    </row>
    <row r="47" spans="2:29" ht="27.75" customHeight="1" thickBot="1">
      <c r="B47" s="193" t="s">
        <v>98</v>
      </c>
      <c r="C47" s="194"/>
      <c r="D47" s="12"/>
      <c r="E47" s="19">
        <v>2</v>
      </c>
      <c r="F47" s="19"/>
      <c r="G47" s="19"/>
      <c r="H47" s="19"/>
      <c r="I47" s="19"/>
      <c r="J47" s="19"/>
      <c r="K47" s="19"/>
      <c r="L47" s="19"/>
      <c r="M47" s="91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15">
        <f>SUM(E47:X47)</f>
        <v>2</v>
      </c>
      <c r="Z47" s="119">
        <f t="shared" si="7"/>
        <v>2</v>
      </c>
    </row>
    <row r="48" spans="2:29" ht="27.75" customHeight="1" thickBot="1">
      <c r="B48" s="193" t="s">
        <v>83</v>
      </c>
      <c r="C48" s="194"/>
      <c r="D48" s="12"/>
      <c r="E48" s="19">
        <v>1</v>
      </c>
      <c r="F48" s="19"/>
      <c r="G48" s="19"/>
      <c r="H48" s="19"/>
      <c r="I48" s="19"/>
      <c r="J48" s="19"/>
      <c r="K48" s="19"/>
      <c r="L48" s="19"/>
      <c r="M48" s="91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15">
        <f>SUM(E48:X48)</f>
        <v>1</v>
      </c>
      <c r="Z48" s="119">
        <f t="shared" si="7"/>
        <v>1</v>
      </c>
    </row>
    <row r="49" spans="2:29" s="55" customFormat="1" ht="23.25" customHeight="1" thickBot="1">
      <c r="B49" s="205" t="s">
        <v>16</v>
      </c>
      <c r="C49" s="203"/>
      <c r="D49" s="53"/>
      <c r="E49" s="54">
        <f>SUM(E45:E48)</f>
        <v>6</v>
      </c>
      <c r="F49" s="54"/>
      <c r="G49" s="54"/>
      <c r="H49" s="54"/>
      <c r="I49" s="54"/>
      <c r="J49" s="54"/>
      <c r="K49" s="54"/>
      <c r="L49" s="54"/>
      <c r="M49" s="91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114">
        <f>E49</f>
        <v>6</v>
      </c>
      <c r="Z49" s="119">
        <f t="shared" si="7"/>
        <v>6</v>
      </c>
      <c r="AA49" s="34"/>
      <c r="AB49" s="34"/>
      <c r="AC49" s="34"/>
    </row>
    <row r="50" spans="2:29" ht="48" customHeight="1">
      <c r="B50" s="52" t="s">
        <v>105</v>
      </c>
      <c r="C50" s="48"/>
      <c r="D50" s="12"/>
      <c r="E50" s="19"/>
      <c r="F50" s="19"/>
      <c r="G50" s="19"/>
      <c r="H50" s="19"/>
      <c r="I50" s="19"/>
      <c r="J50" s="19"/>
      <c r="K50" s="19"/>
      <c r="L50" s="19"/>
      <c r="M50" s="91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15"/>
      <c r="Z50" s="119">
        <f>Y50</f>
        <v>0</v>
      </c>
    </row>
    <row r="51" spans="2:29" ht="36" customHeight="1">
      <c r="B51" s="81" t="s">
        <v>125</v>
      </c>
      <c r="C51" s="48"/>
      <c r="D51" s="12"/>
      <c r="E51" s="19">
        <v>1</v>
      </c>
      <c r="F51" s="19"/>
      <c r="G51" s="19"/>
      <c r="H51" s="19"/>
      <c r="I51" s="19"/>
      <c r="J51" s="19"/>
      <c r="K51" s="19"/>
      <c r="L51" s="19"/>
      <c r="M51" s="91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15">
        <f>SUM(E51:X51)</f>
        <v>1</v>
      </c>
      <c r="Z51" s="119">
        <f t="shared" ref="Z51:Z57" si="8">Y51</f>
        <v>1</v>
      </c>
    </row>
    <row r="52" spans="2:29" ht="65.25" customHeight="1">
      <c r="B52" s="62" t="s">
        <v>123</v>
      </c>
      <c r="C52" s="26"/>
      <c r="D52" s="12"/>
      <c r="E52" s="19">
        <v>5</v>
      </c>
      <c r="F52" s="19">
        <v>1</v>
      </c>
      <c r="G52" s="19"/>
      <c r="H52" s="19"/>
      <c r="I52" s="19"/>
      <c r="J52" s="19"/>
      <c r="K52" s="19"/>
      <c r="L52" s="19"/>
      <c r="M52" s="91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15">
        <f t="shared" si="0"/>
        <v>6</v>
      </c>
      <c r="Z52" s="119">
        <f t="shared" si="8"/>
        <v>6</v>
      </c>
    </row>
    <row r="53" spans="2:29" ht="41.25" customHeight="1" thickBot="1">
      <c r="B53" s="47" t="s">
        <v>81</v>
      </c>
      <c r="C53" s="26"/>
      <c r="D53" s="12"/>
      <c r="E53" s="19"/>
      <c r="F53" s="19">
        <v>1</v>
      </c>
      <c r="G53" s="19">
        <v>1</v>
      </c>
      <c r="H53" s="19">
        <v>1</v>
      </c>
      <c r="I53" s="19">
        <v>1</v>
      </c>
      <c r="J53" s="19">
        <v>1</v>
      </c>
      <c r="K53" s="19">
        <v>1</v>
      </c>
      <c r="L53" s="19">
        <v>1</v>
      </c>
      <c r="M53" s="91">
        <v>1</v>
      </c>
      <c r="N53" s="19">
        <v>1</v>
      </c>
      <c r="O53" s="19">
        <v>1</v>
      </c>
      <c r="P53" s="19">
        <v>1</v>
      </c>
      <c r="Q53" s="19">
        <v>1</v>
      </c>
      <c r="R53" s="19"/>
      <c r="S53" s="19"/>
      <c r="T53" s="19"/>
      <c r="U53" s="19"/>
      <c r="V53" s="19"/>
      <c r="W53" s="19"/>
      <c r="X53" s="19"/>
      <c r="Y53" s="115">
        <f>SUM(E53:Q53)</f>
        <v>12</v>
      </c>
      <c r="Z53" s="119">
        <f t="shared" si="8"/>
        <v>12</v>
      </c>
    </row>
    <row r="54" spans="2:29" ht="52.5" customHeight="1" thickBot="1">
      <c r="B54" s="210" t="s">
        <v>84</v>
      </c>
      <c r="C54" s="194"/>
      <c r="D54" s="12"/>
      <c r="E54" s="19">
        <v>4</v>
      </c>
      <c r="F54" s="19">
        <v>2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91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15">
        <f>SUM(E54:X54)</f>
        <v>12</v>
      </c>
      <c r="Z54" s="119">
        <f t="shared" si="8"/>
        <v>12</v>
      </c>
    </row>
    <row r="55" spans="2:29" ht="39" customHeight="1" thickBot="1">
      <c r="B55" s="206" t="s">
        <v>82</v>
      </c>
      <c r="C55" s="194"/>
      <c r="D55" s="12"/>
      <c r="E55" s="19"/>
      <c r="F55" s="19"/>
      <c r="G55" s="19"/>
      <c r="H55" s="19"/>
      <c r="I55" s="19"/>
      <c r="J55" s="19"/>
      <c r="K55" s="19"/>
      <c r="L55" s="19"/>
      <c r="M55" s="91"/>
      <c r="N55" s="19"/>
      <c r="O55" s="19"/>
      <c r="P55" s="19"/>
      <c r="Q55" s="19"/>
      <c r="R55" s="19">
        <v>1</v>
      </c>
      <c r="S55" s="19">
        <v>1</v>
      </c>
      <c r="T55" s="19">
        <v>1</v>
      </c>
      <c r="U55" s="19">
        <v>1</v>
      </c>
      <c r="V55" s="19">
        <v>1</v>
      </c>
      <c r="W55" s="19">
        <v>1</v>
      </c>
      <c r="X55" s="19">
        <v>1</v>
      </c>
      <c r="Y55" s="115">
        <f>SUM(R55:X55)</f>
        <v>7</v>
      </c>
      <c r="Z55" s="119">
        <f t="shared" si="8"/>
        <v>7</v>
      </c>
    </row>
    <row r="56" spans="2:29" ht="36" customHeight="1" thickBot="1">
      <c r="B56" s="76" t="s">
        <v>87</v>
      </c>
      <c r="C56" s="26"/>
      <c r="D56" s="12"/>
      <c r="E56" s="19"/>
      <c r="F56" s="19">
        <v>2</v>
      </c>
      <c r="G56" s="19">
        <v>2</v>
      </c>
      <c r="H56" s="19"/>
      <c r="I56" s="19"/>
      <c r="J56" s="19"/>
      <c r="K56" s="19"/>
      <c r="L56" s="19"/>
      <c r="M56" s="91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15">
        <f t="shared" si="0"/>
        <v>4</v>
      </c>
      <c r="Z56" s="119">
        <f t="shared" si="8"/>
        <v>4</v>
      </c>
    </row>
    <row r="57" spans="2:29" s="79" customFormat="1" ht="36" customHeight="1" thickBot="1">
      <c r="B57" s="80" t="s">
        <v>16</v>
      </c>
      <c r="C57" s="77"/>
      <c r="D57" s="78"/>
      <c r="E57" s="35">
        <f>SUM(E51:E56)</f>
        <v>10</v>
      </c>
      <c r="F57" s="35">
        <f>SUM(F51:F56)</f>
        <v>6</v>
      </c>
      <c r="G57" s="35">
        <f t="shared" ref="G57:X57" si="9">SUM(G51:G56)</f>
        <v>4</v>
      </c>
      <c r="H57" s="35">
        <f t="shared" si="9"/>
        <v>2</v>
      </c>
      <c r="I57" s="35">
        <f t="shared" si="9"/>
        <v>2</v>
      </c>
      <c r="J57" s="35">
        <f t="shared" si="9"/>
        <v>2</v>
      </c>
      <c r="K57" s="35">
        <f t="shared" si="9"/>
        <v>2</v>
      </c>
      <c r="L57" s="35">
        <f t="shared" si="9"/>
        <v>2</v>
      </c>
      <c r="M57" s="91">
        <f t="shared" si="9"/>
        <v>1</v>
      </c>
      <c r="N57" s="35">
        <f t="shared" si="9"/>
        <v>1</v>
      </c>
      <c r="O57" s="35">
        <f t="shared" si="9"/>
        <v>1</v>
      </c>
      <c r="P57" s="35">
        <f t="shared" si="9"/>
        <v>1</v>
      </c>
      <c r="Q57" s="35">
        <f t="shared" si="9"/>
        <v>1</v>
      </c>
      <c r="R57" s="35">
        <f t="shared" si="9"/>
        <v>1</v>
      </c>
      <c r="S57" s="35">
        <f t="shared" si="9"/>
        <v>1</v>
      </c>
      <c r="T57" s="35">
        <f t="shared" si="9"/>
        <v>1</v>
      </c>
      <c r="U57" s="35">
        <f t="shared" si="9"/>
        <v>1</v>
      </c>
      <c r="V57" s="35">
        <f t="shared" si="9"/>
        <v>1</v>
      </c>
      <c r="W57" s="35">
        <f t="shared" si="9"/>
        <v>1</v>
      </c>
      <c r="X57" s="35">
        <f t="shared" si="9"/>
        <v>1</v>
      </c>
      <c r="Y57" s="115">
        <f>SUM(E57:X57)</f>
        <v>42</v>
      </c>
      <c r="Z57" s="119">
        <f t="shared" si="8"/>
        <v>42</v>
      </c>
    </row>
    <row r="58" spans="2:29" ht="21" customHeight="1" thickBot="1">
      <c r="B58" s="75" t="s">
        <v>124</v>
      </c>
      <c r="C58" s="26"/>
      <c r="D58" s="12"/>
      <c r="E58" s="19">
        <v>2</v>
      </c>
      <c r="F58" s="19">
        <v>0.5</v>
      </c>
      <c r="G58" s="19">
        <v>0.5</v>
      </c>
      <c r="H58" s="19">
        <v>0.5</v>
      </c>
      <c r="I58" s="19">
        <v>0.5</v>
      </c>
      <c r="J58" s="19">
        <v>0.5</v>
      </c>
      <c r="K58" s="19">
        <v>0.5</v>
      </c>
      <c r="L58" s="19">
        <v>0.5</v>
      </c>
      <c r="M58" s="91">
        <v>0.5</v>
      </c>
      <c r="N58" s="19">
        <v>0.5</v>
      </c>
      <c r="O58" s="19">
        <v>0.5</v>
      </c>
      <c r="P58" s="19">
        <v>0.5</v>
      </c>
      <c r="Q58" s="19">
        <v>0.5</v>
      </c>
      <c r="R58" s="19"/>
      <c r="S58" s="19"/>
      <c r="T58" s="19"/>
      <c r="U58" s="19"/>
      <c r="V58" s="19"/>
      <c r="W58" s="19"/>
      <c r="X58" s="19"/>
      <c r="Y58" s="115">
        <f>SUM(E58:X58)</f>
        <v>8</v>
      </c>
      <c r="Z58" s="119">
        <v>14</v>
      </c>
    </row>
    <row r="59" spans="2:29" ht="21" customHeight="1" thickBot="1">
      <c r="B59" s="193" t="s">
        <v>85</v>
      </c>
      <c r="C59" s="194"/>
      <c r="D59" s="12"/>
      <c r="E59" s="19">
        <v>1</v>
      </c>
      <c r="F59" s="19"/>
      <c r="G59" s="19"/>
      <c r="H59" s="19"/>
      <c r="I59" s="19"/>
      <c r="J59" s="19"/>
      <c r="K59" s="19"/>
      <c r="L59" s="19"/>
      <c r="M59" s="91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15">
        <f t="shared" si="0"/>
        <v>1</v>
      </c>
      <c r="Z59" s="119">
        <v>3</v>
      </c>
    </row>
    <row r="60" spans="2:29" ht="25.5" customHeight="1" thickBot="1">
      <c r="B60" s="75" t="s">
        <v>24</v>
      </c>
      <c r="C60" s="26"/>
      <c r="D60" s="12"/>
      <c r="E60" s="19">
        <v>1</v>
      </c>
      <c r="F60" s="19"/>
      <c r="G60" s="19"/>
      <c r="H60" s="19"/>
      <c r="I60" s="19"/>
      <c r="J60" s="19"/>
      <c r="K60" s="19"/>
      <c r="L60" s="19"/>
      <c r="M60" s="91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15">
        <f t="shared" si="0"/>
        <v>1</v>
      </c>
      <c r="Z60" s="119">
        <v>1</v>
      </c>
    </row>
    <row r="61" spans="2:29" ht="20.25" customHeight="1" thickBot="1">
      <c r="B61" s="193" t="s">
        <v>86</v>
      </c>
      <c r="C61" s="194"/>
      <c r="D61" s="12"/>
      <c r="E61" s="19">
        <v>1</v>
      </c>
      <c r="F61" s="19"/>
      <c r="G61" s="19"/>
      <c r="H61" s="19"/>
      <c r="I61" s="19"/>
      <c r="J61" s="19"/>
      <c r="K61" s="19"/>
      <c r="L61" s="19"/>
      <c r="M61" s="91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15">
        <f t="shared" si="0"/>
        <v>1</v>
      </c>
      <c r="Z61" s="119">
        <v>1</v>
      </c>
    </row>
    <row r="62" spans="2:29" s="55" customFormat="1" ht="26.25" customHeight="1" thickBot="1">
      <c r="B62" s="205" t="s">
        <v>16</v>
      </c>
      <c r="C62" s="203"/>
      <c r="D62" s="53"/>
      <c r="E62" s="54">
        <f>SUM(E58:E61)</f>
        <v>5</v>
      </c>
      <c r="F62" s="54">
        <f t="shared" ref="F62:X62" si="10">SUM(F58:F61)</f>
        <v>0.5</v>
      </c>
      <c r="G62" s="54">
        <f t="shared" si="10"/>
        <v>0.5</v>
      </c>
      <c r="H62" s="54">
        <f t="shared" si="10"/>
        <v>0.5</v>
      </c>
      <c r="I62" s="54">
        <f t="shared" si="10"/>
        <v>0.5</v>
      </c>
      <c r="J62" s="54">
        <f t="shared" si="10"/>
        <v>0.5</v>
      </c>
      <c r="K62" s="54">
        <f t="shared" si="10"/>
        <v>0.5</v>
      </c>
      <c r="L62" s="54">
        <f t="shared" si="10"/>
        <v>0.5</v>
      </c>
      <c r="M62" s="91">
        <f t="shared" si="10"/>
        <v>0.5</v>
      </c>
      <c r="N62" s="54">
        <f t="shared" si="10"/>
        <v>0.5</v>
      </c>
      <c r="O62" s="54">
        <f t="shared" si="10"/>
        <v>0.5</v>
      </c>
      <c r="P62" s="54">
        <f t="shared" si="10"/>
        <v>0.5</v>
      </c>
      <c r="Q62" s="54">
        <f t="shared" si="10"/>
        <v>0.5</v>
      </c>
      <c r="R62" s="54">
        <f t="shared" si="10"/>
        <v>0</v>
      </c>
      <c r="S62" s="54">
        <f t="shared" si="10"/>
        <v>0</v>
      </c>
      <c r="T62" s="54">
        <f t="shared" si="10"/>
        <v>0</v>
      </c>
      <c r="U62" s="54">
        <f t="shared" si="10"/>
        <v>0</v>
      </c>
      <c r="V62" s="54">
        <f t="shared" si="10"/>
        <v>0</v>
      </c>
      <c r="W62" s="54">
        <f t="shared" si="10"/>
        <v>0</v>
      </c>
      <c r="X62" s="54">
        <f t="shared" si="10"/>
        <v>0</v>
      </c>
      <c r="Y62" s="114">
        <f>SUM(E62:X62)</f>
        <v>11</v>
      </c>
      <c r="Z62" s="119">
        <f>SUM(F62:Y62)</f>
        <v>17</v>
      </c>
      <c r="AA62" s="34"/>
      <c r="AB62" s="34"/>
      <c r="AC62" s="34"/>
    </row>
    <row r="63" spans="2:29" ht="22.5" customHeight="1" thickBot="1">
      <c r="B63" s="193" t="s">
        <v>106</v>
      </c>
      <c r="C63" s="194"/>
      <c r="D63" s="12"/>
      <c r="E63" s="19">
        <v>0.5</v>
      </c>
      <c r="F63" s="19"/>
      <c r="G63" s="19"/>
      <c r="H63" s="19"/>
      <c r="I63" s="19"/>
      <c r="J63" s="19"/>
      <c r="K63" s="19"/>
      <c r="L63" s="19"/>
      <c r="M63" s="91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15">
        <f t="shared" si="0"/>
        <v>0.5</v>
      </c>
      <c r="Z63" s="119">
        <v>1</v>
      </c>
    </row>
    <row r="64" spans="2:29" ht="24" customHeight="1" thickBot="1">
      <c r="B64" s="193" t="s">
        <v>107</v>
      </c>
      <c r="C64" s="194"/>
      <c r="D64" s="12"/>
      <c r="E64" s="19">
        <v>6</v>
      </c>
      <c r="F64" s="19"/>
      <c r="G64" s="19"/>
      <c r="H64" s="19"/>
      <c r="I64" s="19"/>
      <c r="J64" s="19"/>
      <c r="K64" s="19"/>
      <c r="L64" s="19"/>
      <c r="M64" s="91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15">
        <f t="shared" si="0"/>
        <v>6</v>
      </c>
      <c r="Z64" s="119">
        <v>6</v>
      </c>
    </row>
    <row r="65" spans="2:29" ht="24" customHeight="1" thickBot="1">
      <c r="B65" s="110" t="s">
        <v>171</v>
      </c>
      <c r="C65" s="109"/>
      <c r="D65" s="12"/>
      <c r="E65" s="19">
        <v>1</v>
      </c>
      <c r="F65" s="19"/>
      <c r="G65" s="19"/>
      <c r="H65" s="19"/>
      <c r="I65" s="19"/>
      <c r="J65" s="19"/>
      <c r="K65" s="19"/>
      <c r="L65" s="19"/>
      <c r="M65" s="91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15">
        <f t="shared" si="0"/>
        <v>1</v>
      </c>
      <c r="Z65" s="119"/>
    </row>
    <row r="66" spans="2:29" ht="24" customHeight="1" thickBot="1">
      <c r="B66" s="110" t="s">
        <v>170</v>
      </c>
      <c r="C66" s="109"/>
      <c r="D66" s="12"/>
      <c r="E66" s="19">
        <v>2</v>
      </c>
      <c r="F66" s="19"/>
      <c r="G66" s="19"/>
      <c r="H66" s="19"/>
      <c r="I66" s="19"/>
      <c r="J66" s="19"/>
      <c r="K66" s="19"/>
      <c r="L66" s="19"/>
      <c r="M66" s="91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15">
        <f t="shared" si="0"/>
        <v>2</v>
      </c>
      <c r="Z66" s="119"/>
    </row>
    <row r="67" spans="2:29" s="55" customFormat="1" ht="23.25" customHeight="1" thickBot="1">
      <c r="B67" s="205" t="s">
        <v>16</v>
      </c>
      <c r="C67" s="203"/>
      <c r="D67" s="53"/>
      <c r="E67" s="54">
        <f>SUM(E63:E66)</f>
        <v>9.5</v>
      </c>
      <c r="F67" s="54"/>
      <c r="G67" s="54"/>
      <c r="H67" s="54"/>
      <c r="I67" s="54"/>
      <c r="J67" s="54"/>
      <c r="K67" s="54"/>
      <c r="L67" s="54"/>
      <c r="M67" s="91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114">
        <f t="shared" si="0"/>
        <v>9.5</v>
      </c>
      <c r="Z67" s="119">
        <v>10</v>
      </c>
      <c r="AA67" s="34"/>
      <c r="AB67" s="34"/>
      <c r="AC67" s="34"/>
    </row>
    <row r="68" spans="2:29" s="58" customFormat="1" ht="30" customHeight="1">
      <c r="B68" s="60" t="s">
        <v>16</v>
      </c>
      <c r="C68" s="56"/>
      <c r="D68" s="56"/>
      <c r="E68" s="57">
        <f>E8+E12+E17+E18+E24+E30+E37+E43+E49+E57+E62+E67</f>
        <v>64.5</v>
      </c>
      <c r="F68" s="57">
        <f t="shared" ref="F68:X68" si="11">F8+F12+F17+F18+F24+F30+F43+F49+F57+F62+F67</f>
        <v>7.5</v>
      </c>
      <c r="G68" s="57">
        <f t="shared" si="11"/>
        <v>5.5</v>
      </c>
      <c r="H68" s="57">
        <f t="shared" si="11"/>
        <v>3.5</v>
      </c>
      <c r="I68" s="57">
        <f t="shared" si="11"/>
        <v>3.5</v>
      </c>
      <c r="J68" s="57">
        <f t="shared" si="11"/>
        <v>3.5</v>
      </c>
      <c r="K68" s="57">
        <f t="shared" si="11"/>
        <v>3.5</v>
      </c>
      <c r="L68" s="57">
        <f t="shared" si="11"/>
        <v>3.5</v>
      </c>
      <c r="M68" s="91">
        <f t="shared" si="11"/>
        <v>2.5</v>
      </c>
      <c r="N68" s="57">
        <f t="shared" si="11"/>
        <v>2.5</v>
      </c>
      <c r="O68" s="57">
        <f t="shared" si="11"/>
        <v>2.5</v>
      </c>
      <c r="P68" s="57">
        <f t="shared" si="11"/>
        <v>2.5</v>
      </c>
      <c r="Q68" s="57">
        <f t="shared" si="11"/>
        <v>2.5</v>
      </c>
      <c r="R68" s="57">
        <f t="shared" si="11"/>
        <v>2</v>
      </c>
      <c r="S68" s="57">
        <f t="shared" si="11"/>
        <v>2</v>
      </c>
      <c r="T68" s="57">
        <f t="shared" si="11"/>
        <v>2</v>
      </c>
      <c r="U68" s="57">
        <f t="shared" si="11"/>
        <v>2</v>
      </c>
      <c r="V68" s="57">
        <f t="shared" si="11"/>
        <v>2</v>
      </c>
      <c r="W68" s="57">
        <f t="shared" si="11"/>
        <v>2</v>
      </c>
      <c r="X68" s="57">
        <f t="shared" si="11"/>
        <v>2</v>
      </c>
      <c r="Y68" s="116">
        <f>Y8+Y12+Y17+Y18+Y24+Y30+Y37+Y43+Y49+Y57+Y62+Y67</f>
        <v>121.5</v>
      </c>
      <c r="Z68" s="119">
        <f>Z8+Z12+Z17+Z18+Z24+Z30+Z37+Z43+Z49+Z57+Z62+Z67</f>
        <v>128</v>
      </c>
      <c r="AA68" s="34"/>
      <c r="AB68" s="34"/>
      <c r="AC68" s="34"/>
    </row>
    <row r="69" spans="2:29" ht="6" hidden="1" customHeight="1">
      <c r="B69" s="3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89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Z69" s="120"/>
    </row>
    <row r="70" spans="2:29" s="34" customFormat="1">
      <c r="Z70" s="121"/>
    </row>
    <row r="71" spans="2:29" s="34" customFormat="1">
      <c r="Z71" s="121"/>
    </row>
    <row r="72" spans="2:29" s="34" customFormat="1">
      <c r="Z72" s="121"/>
    </row>
    <row r="73" spans="2:29" s="34" customFormat="1">
      <c r="Z73" s="121"/>
    </row>
    <row r="74" spans="2:29" s="34" customFormat="1">
      <c r="Z74" s="121"/>
    </row>
    <row r="75" spans="2:29" s="34" customFormat="1">
      <c r="Z75" s="121"/>
    </row>
    <row r="76" spans="2:29" s="34" customFormat="1">
      <c r="Z76" s="121"/>
    </row>
    <row r="77" spans="2:29" s="34" customFormat="1">
      <c r="Z77" s="121"/>
    </row>
    <row r="78" spans="2:29" s="34" customFormat="1">
      <c r="Z78" s="121"/>
    </row>
    <row r="79" spans="2:29" s="34" customFormat="1">
      <c r="Z79" s="121"/>
    </row>
    <row r="80" spans="2:29" s="34" customFormat="1">
      <c r="Z80" s="121"/>
    </row>
    <row r="81" spans="26:26" s="34" customFormat="1">
      <c r="Z81" s="121"/>
    </row>
    <row r="82" spans="26:26" s="34" customFormat="1">
      <c r="Z82" s="121"/>
    </row>
    <row r="83" spans="26:26" s="34" customFormat="1">
      <c r="Z83" s="121"/>
    </row>
    <row r="84" spans="26:26" s="34" customFormat="1">
      <c r="Z84" s="121"/>
    </row>
    <row r="85" spans="26:26" s="34" customFormat="1">
      <c r="Z85" s="121"/>
    </row>
    <row r="86" spans="26:26" s="34" customFormat="1">
      <c r="Z86" s="121"/>
    </row>
    <row r="87" spans="26:26" s="34" customFormat="1">
      <c r="Z87" s="121"/>
    </row>
    <row r="88" spans="26:26">
      <c r="Z88" s="122"/>
    </row>
    <row r="89" spans="26:26">
      <c r="Z89" s="122"/>
    </row>
  </sheetData>
  <mergeCells count="45">
    <mergeCell ref="M2:W2"/>
    <mergeCell ref="B46:C46"/>
    <mergeCell ref="B67:C67"/>
    <mergeCell ref="B47:C47"/>
    <mergeCell ref="B48:C48"/>
    <mergeCell ref="B49:C49"/>
    <mergeCell ref="B63:C63"/>
    <mergeCell ref="B64:C64"/>
    <mergeCell ref="B62:C62"/>
    <mergeCell ref="B59:C59"/>
    <mergeCell ref="B61:C61"/>
    <mergeCell ref="B54:C54"/>
    <mergeCell ref="B55:C55"/>
    <mergeCell ref="B12:C12"/>
    <mergeCell ref="B41:C41"/>
    <mergeCell ref="B42:C42"/>
    <mergeCell ref="B43:C43"/>
    <mergeCell ref="B45:C45"/>
    <mergeCell ref="B23:C23"/>
    <mergeCell ref="B24:C24"/>
    <mergeCell ref="B26:C26"/>
    <mergeCell ref="B27:C27"/>
    <mergeCell ref="B28:C28"/>
    <mergeCell ref="B29:C29"/>
    <mergeCell ref="B30:C30"/>
    <mergeCell ref="B32:C32"/>
    <mergeCell ref="B33:C33"/>
    <mergeCell ref="B40:C40"/>
    <mergeCell ref="B34:C34"/>
    <mergeCell ref="B35:C35"/>
    <mergeCell ref="B36:C36"/>
    <mergeCell ref="B37:C37"/>
    <mergeCell ref="C2:L2"/>
    <mergeCell ref="B5:C5"/>
    <mergeCell ref="B7:C7"/>
    <mergeCell ref="B17:C17"/>
    <mergeCell ref="B18:C18"/>
    <mergeCell ref="B39:C39"/>
    <mergeCell ref="B20:C20"/>
    <mergeCell ref="B21:C21"/>
    <mergeCell ref="B22:C22"/>
    <mergeCell ref="B8:C8"/>
    <mergeCell ref="B9:C9"/>
    <mergeCell ref="B10:C10"/>
    <mergeCell ref="B11:C11"/>
  </mergeCells>
  <pageMargins left="0" right="0" top="0" bottom="0" header="0" footer="0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0" workbookViewId="0">
      <selection activeCell="A19" sqref="A19:B19"/>
    </sheetView>
  </sheetViews>
  <sheetFormatPr defaultRowHeight="15"/>
  <cols>
    <col min="1" max="1" width="7.28515625" customWidth="1"/>
    <col min="2" max="2" width="39.28515625" customWidth="1"/>
    <col min="3" max="3" width="21.85546875" customWidth="1"/>
    <col min="4" max="4" width="27.85546875" customWidth="1"/>
  </cols>
  <sheetData>
    <row r="1" spans="1:14" ht="17.25">
      <c r="G1" s="83"/>
    </row>
    <row r="2" spans="1:14" ht="17.25">
      <c r="D2" s="41"/>
      <c r="E2" s="41"/>
      <c r="F2" s="41"/>
      <c r="I2" s="13"/>
      <c r="N2" s="129" t="s">
        <v>210</v>
      </c>
    </row>
    <row r="3" spans="1:14" ht="17.25">
      <c r="D3" s="165" t="s">
        <v>194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ht="17.25">
      <c r="C4" s="5"/>
      <c r="H4" s="165" t="s">
        <v>209</v>
      </c>
      <c r="I4" s="165"/>
      <c r="J4" s="165"/>
      <c r="K4" s="165"/>
      <c r="L4" s="165"/>
      <c r="M4" s="165"/>
      <c r="N4" s="165"/>
    </row>
    <row r="5" spans="1:14" ht="17.25">
      <c r="A5" s="170" t="s">
        <v>212</v>
      </c>
      <c r="B5" s="170"/>
      <c r="C5" s="170"/>
      <c r="D5" s="170"/>
    </row>
    <row r="6" spans="1:14" ht="45" customHeight="1">
      <c r="A6" s="223" t="s">
        <v>3</v>
      </c>
      <c r="B6" s="223"/>
      <c r="C6" s="223"/>
      <c r="D6" s="223"/>
    </row>
    <row r="7" spans="1:14" ht="45" customHeight="1" thickBot="1">
      <c r="A7" s="221" t="s">
        <v>211</v>
      </c>
      <c r="B7" s="221"/>
      <c r="C7" s="222"/>
      <c r="D7" s="221"/>
    </row>
    <row r="8" spans="1:14" ht="15.75" customHeight="1">
      <c r="A8" s="212" t="s">
        <v>4</v>
      </c>
      <c r="B8" s="216" t="s">
        <v>133</v>
      </c>
      <c r="C8" s="177" t="s">
        <v>216</v>
      </c>
      <c r="D8" s="218" t="s">
        <v>217</v>
      </c>
    </row>
    <row r="9" spans="1:14">
      <c r="A9" s="213"/>
      <c r="B9" s="217"/>
      <c r="C9" s="177"/>
      <c r="D9" s="219"/>
    </row>
    <row r="10" spans="1:14" ht="57.75" customHeight="1">
      <c r="A10" s="213"/>
      <c r="B10" s="217"/>
      <c r="C10" s="177"/>
      <c r="D10" s="219"/>
    </row>
    <row r="11" spans="1:14" ht="30" customHeight="1">
      <c r="A11" s="141">
        <v>1</v>
      </c>
      <c r="B11" s="141" t="s">
        <v>44</v>
      </c>
      <c r="C11" s="132">
        <v>1</v>
      </c>
      <c r="D11" s="139">
        <v>140000</v>
      </c>
    </row>
    <row r="12" spans="1:14" ht="32.25" customHeight="1">
      <c r="A12" s="141">
        <v>2</v>
      </c>
      <c r="B12" s="141" t="s">
        <v>134</v>
      </c>
      <c r="C12" s="140">
        <v>10.5</v>
      </c>
      <c r="D12" s="139">
        <v>100000</v>
      </c>
    </row>
    <row r="13" spans="1:14" ht="17.25">
      <c r="A13" s="141">
        <v>3</v>
      </c>
      <c r="B13" s="141" t="s">
        <v>135</v>
      </c>
      <c r="C13" s="132">
        <v>1</v>
      </c>
      <c r="D13" s="139">
        <v>100000</v>
      </c>
    </row>
    <row r="14" spans="1:14" ht="30.75" customHeight="1">
      <c r="A14" s="141">
        <v>4</v>
      </c>
      <c r="B14" s="141" t="s">
        <v>14</v>
      </c>
      <c r="C14" s="132">
        <v>1</v>
      </c>
      <c r="D14" s="139">
        <v>100000</v>
      </c>
    </row>
    <row r="15" spans="1:14" ht="36" customHeight="1">
      <c r="A15" s="141">
        <v>5</v>
      </c>
      <c r="B15" s="141" t="s">
        <v>32</v>
      </c>
      <c r="C15" s="132">
        <v>1.75</v>
      </c>
      <c r="D15" s="139">
        <v>100000</v>
      </c>
    </row>
    <row r="16" spans="1:14" ht="33.75" customHeight="1">
      <c r="A16" s="214" t="s">
        <v>136</v>
      </c>
      <c r="B16" s="215"/>
      <c r="C16" s="132">
        <f>SUM(C11:C15)</f>
        <v>15.25</v>
      </c>
      <c r="D16" s="139">
        <f>SUM(D11:D15)</f>
        <v>540000</v>
      </c>
    </row>
    <row r="17" spans="1:5" ht="36" customHeight="1">
      <c r="A17" s="220" t="s">
        <v>220</v>
      </c>
      <c r="B17" s="220"/>
      <c r="C17" s="220"/>
      <c r="D17" s="220"/>
      <c r="E17" s="130"/>
    </row>
    <row r="18" spans="1:5" ht="60.75" customHeight="1">
      <c r="A18" s="137">
        <v>1</v>
      </c>
      <c r="B18" s="143" t="s">
        <v>218</v>
      </c>
      <c r="C18" s="142">
        <v>1</v>
      </c>
      <c r="D18" s="144">
        <v>11250</v>
      </c>
      <c r="E18" s="130"/>
    </row>
    <row r="19" spans="1:5" ht="33.75" customHeight="1">
      <c r="A19" s="211" t="s">
        <v>16</v>
      </c>
      <c r="B19" s="211"/>
      <c r="C19" s="138"/>
      <c r="D19" s="144">
        <v>11250</v>
      </c>
      <c r="E19" s="130"/>
    </row>
    <row r="20" spans="1:5">
      <c r="A20" s="130"/>
      <c r="B20" s="130"/>
      <c r="C20" s="130"/>
      <c r="D20" s="130"/>
      <c r="E20" s="130"/>
    </row>
    <row r="22" spans="1:5" ht="16.5">
      <c r="B22" s="183" t="s">
        <v>219</v>
      </c>
      <c r="C22" s="183"/>
      <c r="D22" s="183"/>
    </row>
  </sheetData>
  <mergeCells count="13">
    <mergeCell ref="H4:N4"/>
    <mergeCell ref="A7:D7"/>
    <mergeCell ref="A6:D6"/>
    <mergeCell ref="A5:D5"/>
    <mergeCell ref="D3:N3"/>
    <mergeCell ref="A19:B19"/>
    <mergeCell ref="B22:D22"/>
    <mergeCell ref="A8:A10"/>
    <mergeCell ref="A16:B16"/>
    <mergeCell ref="B8:B10"/>
    <mergeCell ref="C8:C10"/>
    <mergeCell ref="D8:D10"/>
    <mergeCell ref="A17:D17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workbookViewId="0">
      <selection activeCell="F21" sqref="F21"/>
    </sheetView>
  </sheetViews>
  <sheetFormatPr defaultRowHeight="15"/>
  <cols>
    <col min="1" max="1" width="4.42578125" customWidth="1"/>
    <col min="2" max="2" width="33.85546875" customWidth="1"/>
    <col min="3" max="3" width="20.42578125" customWidth="1"/>
    <col min="4" max="4" width="25.28515625" customWidth="1"/>
    <col min="5" max="6" width="13.140625" customWidth="1"/>
  </cols>
  <sheetData>
    <row r="2" spans="1:12">
      <c r="D2" s="41" t="s">
        <v>195</v>
      </c>
      <c r="E2" s="41"/>
      <c r="F2" s="41"/>
      <c r="G2" s="227"/>
      <c r="H2" s="227"/>
      <c r="I2" s="227"/>
      <c r="J2" s="227"/>
    </row>
    <row r="3" spans="1:12" ht="17.25">
      <c r="B3" s="228" t="s">
        <v>215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12" ht="17.25" customHeight="1">
      <c r="A4" s="226" t="s">
        <v>214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2" ht="17.25">
      <c r="A5" s="2" t="s">
        <v>137</v>
      </c>
      <c r="E5" s="131"/>
      <c r="F5" s="131"/>
      <c r="G5" s="131"/>
      <c r="H5" s="131"/>
      <c r="I5" s="131"/>
      <c r="J5" s="131"/>
      <c r="K5" s="131"/>
      <c r="L5" s="131"/>
    </row>
    <row r="6" spans="1:12" ht="17.25">
      <c r="A6" s="2" t="s">
        <v>3</v>
      </c>
      <c r="B6" s="28"/>
      <c r="C6" s="28"/>
      <c r="E6" s="131"/>
      <c r="F6" s="131"/>
      <c r="G6" s="131"/>
      <c r="H6" s="131"/>
      <c r="I6" s="131"/>
      <c r="J6" s="131"/>
      <c r="K6" s="131"/>
      <c r="L6" s="131"/>
    </row>
    <row r="7" spans="1:12" ht="17.25">
      <c r="A7" s="2"/>
      <c r="B7" s="28"/>
      <c r="C7" s="28"/>
      <c r="E7" s="131"/>
      <c r="F7" s="131"/>
      <c r="G7" s="131"/>
      <c r="H7" s="131"/>
      <c r="I7" s="131"/>
      <c r="J7" s="131"/>
      <c r="K7" s="131"/>
      <c r="L7" s="131"/>
    </row>
    <row r="8" spans="1:12" ht="15.75" thickBot="1">
      <c r="A8" s="225" t="s">
        <v>213</v>
      </c>
      <c r="B8" s="225"/>
      <c r="C8" s="225"/>
      <c r="D8" s="225"/>
      <c r="E8" s="225"/>
    </row>
    <row r="9" spans="1:12" ht="17.25">
      <c r="A9" s="212" t="s">
        <v>4</v>
      </c>
      <c r="B9" s="101"/>
      <c r="C9" s="230"/>
      <c r="D9" s="92" t="s">
        <v>130</v>
      </c>
    </row>
    <row r="10" spans="1:12" ht="17.25">
      <c r="A10" s="213"/>
      <c r="B10" s="102"/>
      <c r="C10" s="231"/>
      <c r="D10" s="93" t="s">
        <v>132</v>
      </c>
    </row>
    <row r="11" spans="1:12" ht="51.75">
      <c r="A11" s="213"/>
      <c r="B11" s="93" t="s">
        <v>133</v>
      </c>
      <c r="C11" s="93" t="s">
        <v>129</v>
      </c>
      <c r="D11" s="93" t="s">
        <v>138</v>
      </c>
    </row>
    <row r="12" spans="1:12" ht="18" thickBot="1">
      <c r="A12" s="229"/>
      <c r="B12" s="95"/>
      <c r="C12" s="94" t="s">
        <v>131</v>
      </c>
      <c r="D12" s="135"/>
    </row>
    <row r="13" spans="1:12" ht="32.25" customHeight="1" thickBot="1">
      <c r="A13" s="96">
        <v>1</v>
      </c>
      <c r="B13" s="97" t="s">
        <v>44</v>
      </c>
      <c r="C13" s="100">
        <v>1</v>
      </c>
      <c r="D13" s="11">
        <v>140000</v>
      </c>
    </row>
    <row r="14" spans="1:12" ht="32.25" customHeight="1" thickBot="1">
      <c r="A14" s="96">
        <v>2</v>
      </c>
      <c r="B14" s="97" t="s">
        <v>62</v>
      </c>
      <c r="C14" s="100">
        <v>2</v>
      </c>
      <c r="D14" s="11">
        <v>100000</v>
      </c>
    </row>
    <row r="15" spans="1:12" ht="31.5" customHeight="1" thickBot="1">
      <c r="A15" s="96">
        <v>3</v>
      </c>
      <c r="B15" s="97" t="s">
        <v>32</v>
      </c>
      <c r="C15" s="100">
        <v>0.5</v>
      </c>
      <c r="D15" s="11">
        <v>100000</v>
      </c>
    </row>
    <row r="16" spans="1:12" ht="33" customHeight="1" thickBot="1">
      <c r="A16" s="96">
        <v>4</v>
      </c>
      <c r="B16" s="97" t="s">
        <v>139</v>
      </c>
      <c r="C16" s="100">
        <v>0.5</v>
      </c>
      <c r="D16" s="11">
        <v>100000</v>
      </c>
    </row>
    <row r="17" spans="1:4" ht="25.5" customHeight="1" thickBot="1">
      <c r="A17" s="232" t="s">
        <v>141</v>
      </c>
      <c r="B17" s="233"/>
      <c r="C17" s="100">
        <v>4</v>
      </c>
      <c r="D17" s="10">
        <f>SUM(D13:D16)</f>
        <v>440000</v>
      </c>
    </row>
    <row r="18" spans="1:4" ht="17.25">
      <c r="A18" s="2"/>
    </row>
    <row r="19" spans="1:4" ht="17.25">
      <c r="A19" s="86"/>
    </row>
    <row r="20" spans="1:4">
      <c r="B20" s="224" t="s">
        <v>140</v>
      </c>
      <c r="C20" s="166"/>
      <c r="D20" s="166"/>
    </row>
  </sheetData>
  <mergeCells count="8">
    <mergeCell ref="B20:D20"/>
    <mergeCell ref="A8:E8"/>
    <mergeCell ref="A4:L4"/>
    <mergeCell ref="G2:J2"/>
    <mergeCell ref="B3:L3"/>
    <mergeCell ref="A9:A12"/>
    <mergeCell ref="C9:C10"/>
    <mergeCell ref="A17:B1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H14" sqref="H14"/>
    </sheetView>
  </sheetViews>
  <sheetFormatPr defaultRowHeight="15"/>
  <cols>
    <col min="1" max="1" width="4.140625" customWidth="1"/>
    <col min="2" max="2" width="43.85546875" customWidth="1"/>
    <col min="3" max="3" width="19.5703125" customWidth="1"/>
    <col min="4" max="4" width="28.7109375" style="82" customWidth="1"/>
    <col min="5" max="5" width="13.42578125" customWidth="1"/>
    <col min="6" max="6" width="14.28515625" customWidth="1"/>
    <col min="8" max="8" width="11.5703125" customWidth="1"/>
  </cols>
  <sheetData>
    <row r="1" spans="1:10" ht="17.25">
      <c r="D1" s="103"/>
      <c r="E1" s="41"/>
      <c r="F1" s="41"/>
      <c r="G1" s="41"/>
      <c r="H1" s="106"/>
      <c r="I1" s="99" t="s">
        <v>142</v>
      </c>
    </row>
    <row r="2" spans="1:10" ht="17.25">
      <c r="D2" s="103"/>
      <c r="E2" s="41"/>
      <c r="F2" s="41"/>
      <c r="G2" s="41"/>
      <c r="H2" s="41"/>
      <c r="I2" s="99" t="s">
        <v>128</v>
      </c>
    </row>
    <row r="3" spans="1:10" ht="17.25">
      <c r="D3" s="234" t="s">
        <v>143</v>
      </c>
      <c r="E3" s="234"/>
      <c r="F3" s="234"/>
      <c r="G3" s="234"/>
      <c r="H3" s="234"/>
      <c r="I3" s="234"/>
    </row>
    <row r="5" spans="1:10" ht="17.25">
      <c r="A5" s="2" t="s">
        <v>144</v>
      </c>
      <c r="D5" s="82" t="s">
        <v>168</v>
      </c>
    </row>
    <row r="6" spans="1:10" ht="18" thickBot="1">
      <c r="A6" s="2" t="s">
        <v>145</v>
      </c>
      <c r="D6" s="103">
        <v>2023</v>
      </c>
    </row>
    <row r="7" spans="1:10" ht="17.25">
      <c r="A7" s="212" t="s">
        <v>4</v>
      </c>
      <c r="B7" s="101"/>
      <c r="C7" s="101" t="s">
        <v>146</v>
      </c>
      <c r="D7" s="92" t="s">
        <v>147</v>
      </c>
      <c r="G7" s="166"/>
      <c r="H7" s="166"/>
    </row>
    <row r="8" spans="1:10" ht="17.25">
      <c r="A8" s="213"/>
      <c r="B8" s="102"/>
      <c r="C8" s="102" t="s">
        <v>131</v>
      </c>
      <c r="D8" s="93" t="s">
        <v>132</v>
      </c>
    </row>
    <row r="9" spans="1:10" ht="52.5" thickBot="1">
      <c r="A9" s="229"/>
      <c r="B9" s="94" t="s">
        <v>133</v>
      </c>
      <c r="C9" s="95"/>
      <c r="D9" s="94" t="s">
        <v>138</v>
      </c>
    </row>
    <row r="10" spans="1:10" ht="22.5" customHeight="1" thickBot="1">
      <c r="A10" s="96">
        <v>1</v>
      </c>
      <c r="B10" s="97" t="s">
        <v>44</v>
      </c>
      <c r="C10" s="94">
        <v>1</v>
      </c>
      <c r="D10" s="107">
        <v>230000</v>
      </c>
      <c r="E10" s="17">
        <f>C10*D10</f>
        <v>230000</v>
      </c>
      <c r="F10" s="17">
        <f>E10*12</f>
        <v>2760000</v>
      </c>
      <c r="G10" s="104"/>
      <c r="H10" s="104"/>
      <c r="I10" s="46"/>
      <c r="J10" s="46"/>
    </row>
    <row r="11" spans="1:10" ht="25.5" customHeight="1" thickBot="1">
      <c r="A11" s="96">
        <v>2</v>
      </c>
      <c r="B11" s="97" t="s">
        <v>148</v>
      </c>
      <c r="C11" s="94">
        <v>1</v>
      </c>
      <c r="D11" s="107">
        <v>110000</v>
      </c>
      <c r="E11" s="17">
        <f t="shared" ref="E11:E30" si="0">C11*D11</f>
        <v>110000</v>
      </c>
      <c r="F11" s="17">
        <f t="shared" ref="F11:F30" si="1">E11*12</f>
        <v>1320000</v>
      </c>
      <c r="G11" s="104"/>
      <c r="H11" s="104"/>
      <c r="I11" s="46"/>
      <c r="J11" s="46"/>
    </row>
    <row r="12" spans="1:10" ht="24.75" customHeight="1" thickBot="1">
      <c r="A12" s="96">
        <v>3</v>
      </c>
      <c r="B12" s="97" t="s">
        <v>31</v>
      </c>
      <c r="C12" s="94">
        <v>1</v>
      </c>
      <c r="D12" s="107">
        <v>93300</v>
      </c>
      <c r="E12" s="17">
        <f t="shared" si="0"/>
        <v>93300</v>
      </c>
      <c r="F12" s="17">
        <f t="shared" si="1"/>
        <v>1119600</v>
      </c>
      <c r="G12" s="104"/>
      <c r="H12" s="104"/>
      <c r="I12" s="46"/>
      <c r="J12" s="46"/>
    </row>
    <row r="13" spans="1:10" ht="24.75" customHeight="1" thickBot="1">
      <c r="A13" s="96">
        <v>4</v>
      </c>
      <c r="B13" s="97" t="s">
        <v>149</v>
      </c>
      <c r="C13" s="94">
        <v>1</v>
      </c>
      <c r="D13" s="107">
        <v>130000</v>
      </c>
      <c r="E13" s="17">
        <f t="shared" si="0"/>
        <v>130000</v>
      </c>
      <c r="F13" s="17">
        <f t="shared" si="1"/>
        <v>1560000</v>
      </c>
      <c r="G13" s="105"/>
      <c r="H13" s="105"/>
      <c r="I13" s="46"/>
      <c r="J13" s="46"/>
    </row>
    <row r="14" spans="1:10" ht="27" customHeight="1" thickBot="1">
      <c r="A14" s="96">
        <v>5</v>
      </c>
      <c r="B14" s="97" t="s">
        <v>150</v>
      </c>
      <c r="C14" s="94">
        <v>4</v>
      </c>
      <c r="D14" s="107">
        <v>93300</v>
      </c>
      <c r="E14" s="17">
        <f t="shared" si="0"/>
        <v>373200</v>
      </c>
      <c r="F14" s="17">
        <f t="shared" si="1"/>
        <v>4478400</v>
      </c>
      <c r="G14" s="105"/>
      <c r="H14" s="105"/>
      <c r="I14" s="46"/>
      <c r="J14" s="46"/>
    </row>
    <row r="15" spans="1:10" ht="35.25" thickBot="1">
      <c r="A15" s="96">
        <v>6</v>
      </c>
      <c r="B15" s="97" t="s">
        <v>151</v>
      </c>
      <c r="C15" s="94">
        <v>1</v>
      </c>
      <c r="D15" s="107">
        <v>93300</v>
      </c>
      <c r="E15" s="17">
        <f t="shared" si="0"/>
        <v>93300</v>
      </c>
      <c r="F15" s="17">
        <f t="shared" si="1"/>
        <v>1119600</v>
      </c>
      <c r="G15" s="104"/>
      <c r="H15" s="105"/>
      <c r="I15" s="46"/>
      <c r="J15" s="46"/>
    </row>
    <row r="16" spans="1:10" ht="27.75" customHeight="1" thickBot="1">
      <c r="A16" s="96">
        <v>7</v>
      </c>
      <c r="B16" s="97" t="s">
        <v>152</v>
      </c>
      <c r="C16" s="94">
        <v>1</v>
      </c>
      <c r="D16" s="107">
        <v>93300</v>
      </c>
      <c r="E16" s="17">
        <f t="shared" si="0"/>
        <v>93300</v>
      </c>
      <c r="F16" s="17">
        <f t="shared" si="1"/>
        <v>1119600</v>
      </c>
      <c r="G16" s="104"/>
      <c r="H16" s="105"/>
      <c r="I16" s="46"/>
      <c r="J16" s="46"/>
    </row>
    <row r="17" spans="1:10" ht="24.75" customHeight="1" thickBot="1">
      <c r="A17" s="96">
        <v>8</v>
      </c>
      <c r="B17" s="97" t="s">
        <v>153</v>
      </c>
      <c r="C17" s="94">
        <v>1</v>
      </c>
      <c r="D17" s="107">
        <v>130000</v>
      </c>
      <c r="E17" s="17">
        <f t="shared" si="0"/>
        <v>130000</v>
      </c>
      <c r="F17" s="17">
        <f t="shared" si="1"/>
        <v>1560000</v>
      </c>
      <c r="G17" s="104"/>
      <c r="H17" s="105"/>
      <c r="I17" s="46"/>
      <c r="J17" s="46"/>
    </row>
    <row r="18" spans="1:10" ht="24.75" customHeight="1" thickBot="1">
      <c r="A18" s="96">
        <v>9</v>
      </c>
      <c r="B18" s="97" t="s">
        <v>154</v>
      </c>
      <c r="C18" s="94">
        <v>1</v>
      </c>
      <c r="D18" s="107">
        <v>93300</v>
      </c>
      <c r="E18" s="17">
        <f t="shared" si="0"/>
        <v>93300</v>
      </c>
      <c r="F18" s="17">
        <f t="shared" si="1"/>
        <v>1119600</v>
      </c>
      <c r="G18" s="104"/>
      <c r="H18" s="105"/>
      <c r="I18" s="46"/>
      <c r="J18" s="46"/>
    </row>
    <row r="19" spans="1:10" ht="35.25" thickBot="1">
      <c r="A19" s="96">
        <v>10</v>
      </c>
      <c r="B19" s="97" t="s">
        <v>155</v>
      </c>
      <c r="C19" s="94">
        <v>1</v>
      </c>
      <c r="D19" s="107">
        <v>110000</v>
      </c>
      <c r="E19" s="17">
        <f t="shared" si="0"/>
        <v>110000</v>
      </c>
      <c r="F19" s="17">
        <f t="shared" si="1"/>
        <v>1320000</v>
      </c>
      <c r="G19" s="104"/>
      <c r="H19" s="105"/>
      <c r="I19" s="46"/>
      <c r="J19" s="46"/>
    </row>
    <row r="20" spans="1:10" ht="27" customHeight="1" thickBot="1">
      <c r="A20" s="96">
        <v>11</v>
      </c>
      <c r="B20" s="97" t="s">
        <v>156</v>
      </c>
      <c r="C20" s="94">
        <v>1</v>
      </c>
      <c r="D20" s="107">
        <v>210000</v>
      </c>
      <c r="E20" s="17">
        <f t="shared" si="0"/>
        <v>210000</v>
      </c>
      <c r="F20" s="17">
        <f t="shared" si="1"/>
        <v>2520000</v>
      </c>
      <c r="G20" s="104"/>
      <c r="H20" s="105"/>
      <c r="I20" s="46"/>
      <c r="J20" s="46"/>
    </row>
    <row r="21" spans="1:10" ht="35.25" thickBot="1">
      <c r="A21" s="96">
        <v>12</v>
      </c>
      <c r="B21" s="97" t="s">
        <v>157</v>
      </c>
      <c r="C21" s="94">
        <v>1</v>
      </c>
      <c r="D21" s="107">
        <v>196000</v>
      </c>
      <c r="E21" s="17">
        <f t="shared" si="0"/>
        <v>196000</v>
      </c>
      <c r="F21" s="17">
        <f t="shared" si="1"/>
        <v>2352000</v>
      </c>
      <c r="G21" s="104"/>
      <c r="H21" s="105"/>
      <c r="I21" s="46"/>
      <c r="J21" s="46"/>
    </row>
    <row r="22" spans="1:10" ht="35.25" thickBot="1">
      <c r="A22" s="96">
        <v>13</v>
      </c>
      <c r="B22" s="98" t="s">
        <v>158</v>
      </c>
      <c r="C22" s="94">
        <v>1</v>
      </c>
      <c r="D22" s="107">
        <v>132000</v>
      </c>
      <c r="E22" s="17">
        <f t="shared" si="0"/>
        <v>132000</v>
      </c>
      <c r="F22" s="17">
        <f t="shared" si="1"/>
        <v>1584000</v>
      </c>
      <c r="G22" s="104"/>
      <c r="H22" s="105"/>
      <c r="I22" s="46"/>
      <c r="J22" s="46"/>
    </row>
    <row r="23" spans="1:10" ht="24.75" customHeight="1" thickBot="1">
      <c r="A23" s="96">
        <v>14</v>
      </c>
      <c r="B23" s="98" t="s">
        <v>159</v>
      </c>
      <c r="C23" s="94">
        <v>1</v>
      </c>
      <c r="D23" s="107">
        <v>132000</v>
      </c>
      <c r="E23" s="17">
        <f t="shared" si="0"/>
        <v>132000</v>
      </c>
      <c r="F23" s="17">
        <f t="shared" si="1"/>
        <v>1584000</v>
      </c>
      <c r="G23" s="104"/>
      <c r="H23" s="105"/>
      <c r="I23" s="46"/>
      <c r="J23" s="46"/>
    </row>
    <row r="24" spans="1:10" ht="24" customHeight="1" thickBot="1">
      <c r="A24" s="96">
        <v>15</v>
      </c>
      <c r="B24" s="98" t="s">
        <v>160</v>
      </c>
      <c r="C24" s="94">
        <v>1</v>
      </c>
      <c r="D24" s="107">
        <v>131000</v>
      </c>
      <c r="E24" s="17">
        <f t="shared" si="0"/>
        <v>131000</v>
      </c>
      <c r="F24" s="17">
        <f t="shared" si="1"/>
        <v>1572000</v>
      </c>
      <c r="G24" s="104"/>
      <c r="H24" s="105"/>
      <c r="I24" s="46"/>
      <c r="J24" s="46"/>
    </row>
    <row r="25" spans="1:10" ht="28.5" customHeight="1" thickBot="1">
      <c r="A25" s="96">
        <v>16</v>
      </c>
      <c r="B25" s="98" t="s">
        <v>161</v>
      </c>
      <c r="C25" s="94">
        <v>1</v>
      </c>
      <c r="D25" s="107">
        <v>100000</v>
      </c>
      <c r="E25" s="17">
        <f t="shared" si="0"/>
        <v>100000</v>
      </c>
      <c r="F25" s="17">
        <f t="shared" si="1"/>
        <v>1200000</v>
      </c>
      <c r="G25" s="104"/>
      <c r="H25" s="105"/>
      <c r="I25" s="46"/>
      <c r="J25" s="46"/>
    </row>
    <row r="26" spans="1:10" ht="24.75" customHeight="1" thickBot="1">
      <c r="A26" s="96">
        <v>17</v>
      </c>
      <c r="B26" s="98" t="s">
        <v>86</v>
      </c>
      <c r="C26" s="94">
        <v>1</v>
      </c>
      <c r="D26" s="107">
        <v>140000</v>
      </c>
      <c r="E26" s="17">
        <f t="shared" si="0"/>
        <v>140000</v>
      </c>
      <c r="F26" s="17">
        <f t="shared" si="1"/>
        <v>1680000</v>
      </c>
      <c r="G26" s="104"/>
      <c r="H26" s="105"/>
      <c r="I26" s="46"/>
      <c r="J26" s="46"/>
    </row>
    <row r="27" spans="1:10" ht="25.5" customHeight="1" thickBot="1">
      <c r="A27" s="96">
        <v>18</v>
      </c>
      <c r="B27" s="97" t="s">
        <v>162</v>
      </c>
      <c r="C27" s="94">
        <v>2</v>
      </c>
      <c r="D27" s="107">
        <v>93300</v>
      </c>
      <c r="E27" s="17">
        <f t="shared" si="0"/>
        <v>186600</v>
      </c>
      <c r="F27" s="17">
        <f t="shared" si="1"/>
        <v>2239200</v>
      </c>
      <c r="G27" s="104"/>
      <c r="H27" s="105"/>
      <c r="I27" s="46"/>
      <c r="J27" s="46"/>
    </row>
    <row r="28" spans="1:10" ht="24.75" customHeight="1" thickBot="1">
      <c r="A28" s="96">
        <v>19</v>
      </c>
      <c r="B28" s="97" t="s">
        <v>163</v>
      </c>
      <c r="C28" s="94">
        <v>5</v>
      </c>
      <c r="D28" s="107">
        <v>100000</v>
      </c>
      <c r="E28" s="17">
        <f t="shared" si="0"/>
        <v>500000</v>
      </c>
      <c r="F28" s="17">
        <f t="shared" si="1"/>
        <v>6000000</v>
      </c>
      <c r="G28" s="104"/>
      <c r="H28" s="105"/>
      <c r="I28" s="46"/>
      <c r="J28" s="46"/>
    </row>
    <row r="29" spans="1:10" ht="35.25" thickBot="1">
      <c r="A29" s="96">
        <v>20</v>
      </c>
      <c r="B29" s="97" t="s">
        <v>164</v>
      </c>
      <c r="C29" s="94">
        <v>1</v>
      </c>
      <c r="D29" s="107">
        <v>93300</v>
      </c>
      <c r="E29" s="17">
        <f t="shared" si="0"/>
        <v>93300</v>
      </c>
      <c r="F29" s="17">
        <f t="shared" si="1"/>
        <v>1119600</v>
      </c>
      <c r="G29" s="104"/>
      <c r="H29" s="104"/>
      <c r="I29" s="46"/>
      <c r="J29" s="46"/>
    </row>
    <row r="30" spans="1:10" ht="22.5" customHeight="1" thickBot="1">
      <c r="A30" s="96">
        <v>21</v>
      </c>
      <c r="B30" s="97" t="s">
        <v>165</v>
      </c>
      <c r="C30" s="94">
        <v>5</v>
      </c>
      <c r="D30" s="107">
        <v>120000</v>
      </c>
      <c r="E30" s="17">
        <f t="shared" si="0"/>
        <v>600000</v>
      </c>
      <c r="F30" s="17">
        <f t="shared" si="1"/>
        <v>7200000</v>
      </c>
      <c r="G30" s="104"/>
      <c r="H30" s="105"/>
      <c r="I30" s="46"/>
      <c r="J30" s="46"/>
    </row>
    <row r="31" spans="1:10" ht="23.25" customHeight="1" thickBot="1">
      <c r="A31" s="96">
        <v>22</v>
      </c>
      <c r="B31" s="97" t="s">
        <v>166</v>
      </c>
      <c r="C31" s="94">
        <v>1</v>
      </c>
      <c r="D31" s="107">
        <v>120000</v>
      </c>
      <c r="E31" s="17">
        <f>C31*D31</f>
        <v>120000</v>
      </c>
      <c r="F31" s="17">
        <f>E31*12</f>
        <v>1440000</v>
      </c>
      <c r="G31" s="104"/>
      <c r="H31" s="105"/>
      <c r="I31" s="46"/>
      <c r="J31" s="46"/>
    </row>
    <row r="32" spans="1:10" ht="28.5" customHeight="1" thickBot="1">
      <c r="A32" s="232" t="s">
        <v>16</v>
      </c>
      <c r="B32" s="233"/>
      <c r="C32" s="94">
        <v>34</v>
      </c>
      <c r="D32" s="100">
        <v>2744100</v>
      </c>
      <c r="E32" s="17">
        <f>SUM(E10:E31)</f>
        <v>3997300</v>
      </c>
      <c r="F32" s="17">
        <f>E32*12</f>
        <v>47967600</v>
      </c>
      <c r="G32" s="46"/>
      <c r="H32" s="46"/>
      <c r="I32" s="46"/>
      <c r="J32" s="46"/>
    </row>
    <row r="35" spans="2:4">
      <c r="B35" s="166" t="s">
        <v>167</v>
      </c>
      <c r="C35" s="166"/>
      <c r="D35" s="166"/>
    </row>
  </sheetData>
  <mergeCells count="5">
    <mergeCell ref="D3:I3"/>
    <mergeCell ref="A7:A9"/>
    <mergeCell ref="G7:H7"/>
    <mergeCell ref="A32:B32"/>
    <mergeCell ref="B35:D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8" workbookViewId="0">
      <selection activeCell="I10" sqref="I10"/>
    </sheetView>
  </sheetViews>
  <sheetFormatPr defaultRowHeight="33.75" customHeight="1"/>
  <cols>
    <col min="1" max="1" width="5.85546875" customWidth="1"/>
    <col min="2" max="2" width="35.28515625" customWidth="1"/>
    <col min="3" max="3" width="19" customWidth="1"/>
    <col min="4" max="4" width="21.7109375" customWidth="1"/>
  </cols>
  <sheetData>
    <row r="1" spans="1:8" ht="33.75" customHeight="1">
      <c r="H1" s="1" t="s">
        <v>0</v>
      </c>
    </row>
    <row r="2" spans="1:8" ht="33.75" customHeight="1">
      <c r="D2" s="165" t="s">
        <v>194</v>
      </c>
      <c r="E2" s="165"/>
      <c r="F2" s="165"/>
      <c r="G2" s="165"/>
      <c r="H2" s="165"/>
    </row>
    <row r="3" spans="1:8" ht="33.75" customHeight="1">
      <c r="D3" s="165" t="s">
        <v>237</v>
      </c>
      <c r="E3" s="165"/>
      <c r="F3" s="165"/>
      <c r="G3" s="165"/>
      <c r="H3" s="165"/>
    </row>
    <row r="4" spans="1:8" s="147" customFormat="1" ht="33.75" customHeight="1">
      <c r="B4" s="166" t="s">
        <v>231</v>
      </c>
      <c r="C4" s="166"/>
      <c r="D4" s="166"/>
      <c r="E4" s="145"/>
      <c r="F4" s="145"/>
      <c r="G4" s="145"/>
      <c r="H4" s="145"/>
    </row>
    <row r="5" spans="1:8" ht="33.75" customHeight="1">
      <c r="A5" s="2" t="s">
        <v>2</v>
      </c>
    </row>
    <row r="6" spans="1:8" ht="30" customHeight="1">
      <c r="A6" s="2" t="s">
        <v>3</v>
      </c>
    </row>
    <row r="7" spans="1:8" ht="33.75" hidden="1" customHeight="1">
      <c r="A7" s="2"/>
    </row>
    <row r="8" spans="1:8" ht="33.75" customHeight="1">
      <c r="A8" s="3"/>
    </row>
    <row r="9" spans="1:8" ht="33.75" customHeight="1">
      <c r="A9" s="167" t="s">
        <v>4</v>
      </c>
      <c r="B9" s="167" t="s">
        <v>5</v>
      </c>
      <c r="C9" s="167" t="s">
        <v>6</v>
      </c>
      <c r="D9" s="152" t="s">
        <v>7</v>
      </c>
    </row>
    <row r="10" spans="1:8" ht="74.25" customHeight="1">
      <c r="A10" s="167"/>
      <c r="B10" s="167"/>
      <c r="C10" s="167"/>
      <c r="D10" s="152" t="s">
        <v>8</v>
      </c>
    </row>
    <row r="11" spans="1:8" ht="33.75" customHeight="1">
      <c r="A11" s="152">
        <v>1</v>
      </c>
      <c r="B11" s="152" t="s">
        <v>9</v>
      </c>
      <c r="C11" s="153">
        <v>1</v>
      </c>
      <c r="D11" s="153">
        <v>140000</v>
      </c>
    </row>
    <row r="12" spans="1:8" s="147" customFormat="1" ht="33.75" customHeight="1">
      <c r="A12" s="152"/>
      <c r="B12" s="152" t="s">
        <v>225</v>
      </c>
      <c r="C12" s="153">
        <v>0.25</v>
      </c>
      <c r="D12" s="153">
        <v>110000</v>
      </c>
    </row>
    <row r="13" spans="1:8" s="147" customFormat="1" ht="33.75" customHeight="1">
      <c r="A13" s="152"/>
      <c r="B13" s="152" t="s">
        <v>14</v>
      </c>
      <c r="C13" s="153">
        <v>0.5</v>
      </c>
      <c r="D13" s="153">
        <v>105000</v>
      </c>
    </row>
    <row r="14" spans="1:8" s="147" customFormat="1" ht="33.75" customHeight="1">
      <c r="A14" s="152"/>
      <c r="B14" s="152" t="s">
        <v>226</v>
      </c>
      <c r="C14" s="153">
        <v>0.5</v>
      </c>
      <c r="D14" s="153">
        <v>120000</v>
      </c>
    </row>
    <row r="15" spans="1:8" s="147" customFormat="1" ht="33.75" customHeight="1">
      <c r="A15" s="152"/>
      <c r="B15" s="152" t="s">
        <v>227</v>
      </c>
      <c r="C15" s="153">
        <v>0.25</v>
      </c>
      <c r="D15" s="153">
        <v>110000</v>
      </c>
    </row>
    <row r="16" spans="1:8" ht="33.75" customHeight="1">
      <c r="A16" s="152">
        <v>2</v>
      </c>
      <c r="B16" s="152" t="s">
        <v>10</v>
      </c>
      <c r="C16" s="153">
        <v>1.1200000000000001</v>
      </c>
      <c r="D16" s="153">
        <v>110000</v>
      </c>
    </row>
    <row r="17" spans="1:4" ht="33.75" customHeight="1">
      <c r="A17" s="152">
        <v>3</v>
      </c>
      <c r="B17" s="152" t="s">
        <v>11</v>
      </c>
      <c r="C17" s="153">
        <v>1</v>
      </c>
      <c r="D17" s="153">
        <v>105000</v>
      </c>
    </row>
    <row r="18" spans="1:4" ht="33.75" customHeight="1">
      <c r="A18" s="152">
        <v>4</v>
      </c>
      <c r="B18" s="152" t="s">
        <v>12</v>
      </c>
      <c r="C18" s="153">
        <v>0.25</v>
      </c>
      <c r="D18" s="153">
        <v>105000</v>
      </c>
    </row>
    <row r="19" spans="1:4" ht="33.75" customHeight="1">
      <c r="A19" s="152">
        <v>5</v>
      </c>
      <c r="B19" s="157" t="s">
        <v>15</v>
      </c>
      <c r="C19" s="158">
        <v>1</v>
      </c>
      <c r="D19" s="153">
        <v>105000</v>
      </c>
    </row>
    <row r="20" spans="1:4" ht="33.75" customHeight="1">
      <c r="A20" s="152">
        <v>6</v>
      </c>
      <c r="B20" s="157" t="s">
        <v>32</v>
      </c>
      <c r="C20" s="158">
        <v>0.5</v>
      </c>
      <c r="D20" s="153">
        <v>105000</v>
      </c>
    </row>
    <row r="21" spans="1:4" ht="33.75" customHeight="1">
      <c r="A21" s="168" t="s">
        <v>16</v>
      </c>
      <c r="B21" s="168"/>
      <c r="C21" s="155">
        <v>5.37</v>
      </c>
      <c r="D21" s="155">
        <f>SUM(D11:D20)</f>
        <v>1115000</v>
      </c>
    </row>
    <row r="22" spans="1:4" ht="33.75" customHeight="1">
      <c r="A22" s="2"/>
    </row>
    <row r="23" spans="1:4" ht="33.75" customHeight="1">
      <c r="A23" s="2"/>
    </row>
    <row r="24" spans="1:4" ht="33.75" customHeight="1">
      <c r="A24" s="5" t="s">
        <v>17</v>
      </c>
      <c r="B24" s="166" t="s">
        <v>18</v>
      </c>
      <c r="C24" s="166"/>
      <c r="D24" s="166"/>
    </row>
    <row r="26" spans="1:4" ht="33.75" customHeight="1">
      <c r="A26" s="2"/>
    </row>
  </sheetData>
  <mergeCells count="8">
    <mergeCell ref="D2:H2"/>
    <mergeCell ref="B24:D24"/>
    <mergeCell ref="D3:H3"/>
    <mergeCell ref="A9:A10"/>
    <mergeCell ref="B9:B10"/>
    <mergeCell ref="C9:C10"/>
    <mergeCell ref="A21:B21"/>
    <mergeCell ref="B4:D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8" workbookViewId="0">
      <selection activeCell="J8" sqref="J8"/>
    </sheetView>
  </sheetViews>
  <sheetFormatPr defaultRowHeight="15"/>
  <cols>
    <col min="1" max="1" width="4.85546875" customWidth="1"/>
    <col min="2" max="2" width="30.85546875" customWidth="1"/>
    <col min="3" max="3" width="24.85546875" customWidth="1"/>
    <col min="4" max="4" width="23.5703125" customWidth="1"/>
    <col min="5" max="5" width="9.140625" customWidth="1"/>
    <col min="6" max="6" width="9.140625" hidden="1" customWidth="1"/>
  </cols>
  <sheetData>
    <row r="1" spans="1:8" ht="29.25" customHeight="1">
      <c r="H1" s="129" t="s">
        <v>195</v>
      </c>
    </row>
    <row r="2" spans="1:8" ht="29.25" customHeight="1">
      <c r="D2" s="165" t="s">
        <v>194</v>
      </c>
      <c r="E2" s="165"/>
      <c r="F2" s="165"/>
      <c r="G2" s="165"/>
      <c r="H2" s="165"/>
    </row>
    <row r="3" spans="1:8" ht="29.25" customHeight="1">
      <c r="D3" s="165" t="s">
        <v>237</v>
      </c>
      <c r="E3" s="165"/>
      <c r="F3" s="165"/>
      <c r="G3" s="165"/>
      <c r="H3" s="165"/>
    </row>
    <row r="4" spans="1:8" s="147" customFormat="1" ht="29.25" customHeight="1">
      <c r="A4" s="166" t="s">
        <v>232</v>
      </c>
      <c r="B4" s="166"/>
      <c r="C4" s="166"/>
      <c r="D4" s="166"/>
      <c r="E4" s="166"/>
      <c r="F4" s="145"/>
      <c r="G4" s="145"/>
      <c r="H4" s="145"/>
    </row>
    <row r="5" spans="1:8" ht="29.25" customHeight="1">
      <c r="A5" s="2" t="s">
        <v>20</v>
      </c>
    </row>
    <row r="6" spans="1:8" ht="27" customHeight="1">
      <c r="A6" s="2" t="s">
        <v>3</v>
      </c>
    </row>
    <row r="7" spans="1:8" ht="29.25" hidden="1" customHeight="1">
      <c r="A7" s="2"/>
    </row>
    <row r="8" spans="1:8" ht="29.25" customHeight="1">
      <c r="A8" s="3"/>
      <c r="D8" s="13" t="s">
        <v>19</v>
      </c>
    </row>
    <row r="9" spans="1:8" ht="29.25" customHeight="1">
      <c r="A9" s="167" t="s">
        <v>4</v>
      </c>
      <c r="B9" s="167" t="s">
        <v>5</v>
      </c>
      <c r="C9" s="167" t="s">
        <v>6</v>
      </c>
      <c r="D9" s="152" t="s">
        <v>7</v>
      </c>
    </row>
    <row r="10" spans="1:8" ht="63" customHeight="1">
      <c r="A10" s="167"/>
      <c r="B10" s="167"/>
      <c r="C10" s="167"/>
      <c r="D10" s="152" t="s">
        <v>8</v>
      </c>
    </row>
    <row r="11" spans="1:8" ht="29.25" customHeight="1">
      <c r="A11" s="152">
        <v>1</v>
      </c>
      <c r="B11" s="152" t="s">
        <v>9</v>
      </c>
      <c r="C11" s="153">
        <v>1</v>
      </c>
      <c r="D11" s="153">
        <v>140000</v>
      </c>
    </row>
    <row r="12" spans="1:8" s="147" customFormat="1" ht="29.25" customHeight="1">
      <c r="A12" s="152"/>
      <c r="B12" s="152" t="s">
        <v>229</v>
      </c>
      <c r="C12" s="153">
        <v>0.5</v>
      </c>
      <c r="D12" s="153">
        <v>110000</v>
      </c>
    </row>
    <row r="13" spans="1:8" ht="29.25" customHeight="1">
      <c r="A13" s="152">
        <v>2</v>
      </c>
      <c r="B13" s="152" t="s">
        <v>10</v>
      </c>
      <c r="C13" s="153">
        <v>3.36</v>
      </c>
      <c r="D13" s="153">
        <v>110000</v>
      </c>
    </row>
    <row r="14" spans="1:8" ht="36" customHeight="1">
      <c r="A14" s="152">
        <v>3</v>
      </c>
      <c r="B14" s="152" t="s">
        <v>11</v>
      </c>
      <c r="C14" s="153">
        <v>3</v>
      </c>
      <c r="D14" s="153">
        <v>100000</v>
      </c>
    </row>
    <row r="15" spans="1:8" ht="29.25" customHeight="1">
      <c r="A15" s="152">
        <v>4</v>
      </c>
      <c r="B15" s="152" t="s">
        <v>12</v>
      </c>
      <c r="C15" s="153">
        <v>0.75</v>
      </c>
      <c r="D15" s="153">
        <v>110000</v>
      </c>
    </row>
    <row r="16" spans="1:8" ht="29.25" customHeight="1">
      <c r="A16" s="152">
        <v>5</v>
      </c>
      <c r="B16" s="152" t="s">
        <v>21</v>
      </c>
      <c r="C16" s="153">
        <v>0.5</v>
      </c>
      <c r="D16" s="153">
        <v>105000</v>
      </c>
    </row>
    <row r="17" spans="1:4" ht="29.25" customHeight="1">
      <c r="A17" s="152">
        <v>6</v>
      </c>
      <c r="B17" s="152" t="s">
        <v>202</v>
      </c>
      <c r="C17" s="153">
        <v>0.5</v>
      </c>
      <c r="D17" s="153">
        <v>120000</v>
      </c>
    </row>
    <row r="18" spans="1:4" ht="29.25" customHeight="1">
      <c r="A18" s="152">
        <v>7</v>
      </c>
      <c r="B18" s="152" t="s">
        <v>14</v>
      </c>
      <c r="C18" s="153">
        <v>0.75</v>
      </c>
      <c r="D18" s="153">
        <v>105000</v>
      </c>
    </row>
    <row r="19" spans="1:4" ht="29.25" customHeight="1">
      <c r="A19" s="152">
        <v>8</v>
      </c>
      <c r="B19" s="152" t="s">
        <v>15</v>
      </c>
      <c r="C19" s="153">
        <v>1</v>
      </c>
      <c r="D19" s="153">
        <v>105000</v>
      </c>
    </row>
    <row r="20" spans="1:4" ht="29.25" customHeight="1">
      <c r="A20" s="152">
        <v>9</v>
      </c>
      <c r="B20" s="152" t="s">
        <v>22</v>
      </c>
      <c r="C20" s="153">
        <v>0.5</v>
      </c>
      <c r="D20" s="153">
        <v>105000</v>
      </c>
    </row>
    <row r="21" spans="1:4" ht="29.25" customHeight="1">
      <c r="A21" s="152">
        <v>10</v>
      </c>
      <c r="B21" s="152" t="s">
        <v>33</v>
      </c>
      <c r="C21" s="153">
        <v>0.25</v>
      </c>
      <c r="D21" s="153">
        <v>105000</v>
      </c>
    </row>
    <row r="22" spans="1:4" ht="29.25" customHeight="1">
      <c r="A22" s="152">
        <v>11</v>
      </c>
      <c r="B22" s="152" t="s">
        <v>32</v>
      </c>
      <c r="C22" s="153">
        <v>0.5</v>
      </c>
      <c r="D22" s="153">
        <v>105000</v>
      </c>
    </row>
    <row r="23" spans="1:4" ht="29.25" customHeight="1">
      <c r="A23" s="152">
        <v>12</v>
      </c>
      <c r="B23" s="152" t="s">
        <v>23</v>
      </c>
      <c r="C23" s="153">
        <v>0.5</v>
      </c>
      <c r="D23" s="153">
        <v>105000</v>
      </c>
    </row>
    <row r="24" spans="1:4" ht="29.25" customHeight="1">
      <c r="A24" s="152">
        <v>13</v>
      </c>
      <c r="B24" s="152" t="s">
        <v>24</v>
      </c>
      <c r="C24" s="153">
        <v>0.5</v>
      </c>
      <c r="D24" s="153">
        <v>105000</v>
      </c>
    </row>
    <row r="25" spans="1:4" ht="29.25" customHeight="1">
      <c r="A25" s="168" t="s">
        <v>16</v>
      </c>
      <c r="B25" s="168"/>
      <c r="C25" s="155">
        <f>SUM(C11:C24)</f>
        <v>13.61</v>
      </c>
      <c r="D25" s="155">
        <f>SUM(D11:D24)</f>
        <v>1530000</v>
      </c>
    </row>
    <row r="26" spans="1:4" ht="29.25" customHeight="1">
      <c r="A26" s="2"/>
    </row>
    <row r="27" spans="1:4" ht="29.25" customHeight="1">
      <c r="A27" s="2"/>
    </row>
    <row r="28" spans="1:4" ht="29.25" customHeight="1">
      <c r="A28" s="5" t="s">
        <v>17</v>
      </c>
      <c r="B28" s="166" t="s">
        <v>25</v>
      </c>
      <c r="C28" s="166"/>
      <c r="D28" s="166"/>
    </row>
    <row r="29" spans="1:4" ht="29.25" customHeight="1"/>
    <row r="30" spans="1:4" ht="29.25" customHeight="1">
      <c r="A30" s="2"/>
    </row>
    <row r="31" spans="1:4" ht="29.25" customHeight="1"/>
    <row r="32" spans="1:4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</sheetData>
  <mergeCells count="8">
    <mergeCell ref="D2:H2"/>
    <mergeCell ref="D3:H3"/>
    <mergeCell ref="B28:D28"/>
    <mergeCell ref="A9:A10"/>
    <mergeCell ref="B9:B10"/>
    <mergeCell ref="C9:C10"/>
    <mergeCell ref="A25:B25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6" workbookViewId="0">
      <selection activeCell="J31" sqref="J31"/>
    </sheetView>
  </sheetViews>
  <sheetFormatPr defaultRowHeight="15"/>
  <cols>
    <col min="1" max="1" width="7.5703125" customWidth="1"/>
    <col min="2" max="2" width="35.85546875" customWidth="1"/>
    <col min="3" max="3" width="23.5703125" style="13" customWidth="1"/>
    <col min="4" max="4" width="22.5703125" customWidth="1"/>
  </cols>
  <sheetData>
    <row r="1" spans="1:6" ht="17.25">
      <c r="F1" s="129" t="s">
        <v>28</v>
      </c>
    </row>
    <row r="2" spans="1:6" ht="17.25" customHeight="1">
      <c r="B2" s="165" t="s">
        <v>194</v>
      </c>
      <c r="C2" s="165"/>
      <c r="D2" s="165"/>
      <c r="E2" s="165"/>
      <c r="F2" s="165"/>
    </row>
    <row r="3" spans="1:6" ht="17.25" customHeight="1">
      <c r="B3" s="165" t="s">
        <v>237</v>
      </c>
      <c r="C3" s="165"/>
      <c r="D3" s="165"/>
      <c r="E3" s="165"/>
      <c r="F3" s="165"/>
    </row>
    <row r="4" spans="1:6" s="147" customFormat="1" ht="39" customHeight="1">
      <c r="A4" s="171" t="s">
        <v>233</v>
      </c>
      <c r="B4" s="171"/>
      <c r="C4" s="171"/>
      <c r="D4" s="171"/>
      <c r="E4" s="145"/>
      <c r="F4" s="145"/>
    </row>
    <row r="5" spans="1:6" ht="17.25">
      <c r="A5" s="170" t="s">
        <v>200</v>
      </c>
      <c r="B5" s="170"/>
      <c r="C5" s="170"/>
    </row>
    <row r="6" spans="1:6" ht="17.25">
      <c r="A6" s="2" t="s">
        <v>3</v>
      </c>
    </row>
    <row r="7" spans="1:6" ht="17.25">
      <c r="A7" s="2"/>
    </row>
    <row r="8" spans="1:6" ht="46.5" customHeight="1">
      <c r="A8" s="169"/>
      <c r="B8" s="169"/>
      <c r="C8" s="169"/>
      <c r="D8" s="169"/>
    </row>
    <row r="9" spans="1:6" ht="17.25">
      <c r="A9" s="3"/>
    </row>
    <row r="10" spans="1:6" ht="123.75" customHeight="1">
      <c r="A10" s="152" t="s">
        <v>4</v>
      </c>
      <c r="B10" s="152" t="s">
        <v>5</v>
      </c>
      <c r="C10" s="153" t="s">
        <v>6</v>
      </c>
      <c r="D10" s="152" t="s">
        <v>29</v>
      </c>
    </row>
    <row r="11" spans="1:6" ht="24" customHeight="1">
      <c r="A11" s="159">
        <v>1</v>
      </c>
      <c r="B11" s="159" t="s">
        <v>9</v>
      </c>
      <c r="C11" s="148">
        <v>1</v>
      </c>
      <c r="D11" s="160">
        <v>140000</v>
      </c>
      <c r="E11" s="161"/>
    </row>
    <row r="12" spans="1:6" ht="34.5">
      <c r="A12" s="159">
        <v>2</v>
      </c>
      <c r="B12" s="159" t="s">
        <v>230</v>
      </c>
      <c r="C12" s="148">
        <v>1</v>
      </c>
      <c r="D12" s="162">
        <v>105000</v>
      </c>
      <c r="E12" s="161"/>
    </row>
    <row r="13" spans="1:6" ht="32.25" customHeight="1">
      <c r="A13" s="159">
        <v>3</v>
      </c>
      <c r="B13" s="159" t="s">
        <v>31</v>
      </c>
      <c r="C13" s="148">
        <v>0.5</v>
      </c>
      <c r="D13" s="162">
        <v>105000</v>
      </c>
      <c r="E13" s="161"/>
    </row>
    <row r="14" spans="1:6" ht="32.25" customHeight="1">
      <c r="A14" s="159">
        <v>4</v>
      </c>
      <c r="B14" s="159" t="s">
        <v>21</v>
      </c>
      <c r="C14" s="148">
        <v>1</v>
      </c>
      <c r="D14" s="162">
        <v>110000</v>
      </c>
      <c r="E14" s="161"/>
    </row>
    <row r="15" spans="1:6" ht="27" customHeight="1">
      <c r="A15" s="159">
        <v>5</v>
      </c>
      <c r="B15" s="159" t="s">
        <v>10</v>
      </c>
      <c r="C15" s="148">
        <v>5.6</v>
      </c>
      <c r="D15" s="162">
        <v>110000</v>
      </c>
      <c r="E15" s="161"/>
    </row>
    <row r="16" spans="1:6" ht="33.75" customHeight="1">
      <c r="A16" s="152">
        <v>6</v>
      </c>
      <c r="B16" s="152" t="s">
        <v>196</v>
      </c>
      <c r="C16" s="153">
        <v>0.5</v>
      </c>
      <c r="D16" s="154">
        <v>110000</v>
      </c>
    </row>
    <row r="17" spans="1:4" ht="40.5" customHeight="1">
      <c r="A17" s="152">
        <v>7</v>
      </c>
      <c r="B17" s="152" t="s">
        <v>197</v>
      </c>
      <c r="C17" s="153">
        <v>0.5</v>
      </c>
      <c r="D17" s="154">
        <v>110000</v>
      </c>
    </row>
    <row r="18" spans="1:4" ht="25.5" customHeight="1">
      <c r="A18" s="152"/>
      <c r="B18" s="152" t="s">
        <v>222</v>
      </c>
      <c r="C18" s="153">
        <v>0.5</v>
      </c>
      <c r="D18" s="154">
        <v>110000</v>
      </c>
    </row>
    <row r="19" spans="1:4" ht="33.75" customHeight="1">
      <c r="A19" s="152"/>
      <c r="B19" s="152" t="s">
        <v>223</v>
      </c>
      <c r="C19" s="153">
        <v>0.5</v>
      </c>
      <c r="D19" s="154">
        <v>110000</v>
      </c>
    </row>
    <row r="20" spans="1:4" ht="42.75" customHeight="1">
      <c r="A20" s="152">
        <v>8</v>
      </c>
      <c r="B20" s="152" t="s">
        <v>11</v>
      </c>
      <c r="C20" s="153">
        <v>5</v>
      </c>
      <c r="D20" s="154">
        <v>105000</v>
      </c>
    </row>
    <row r="21" spans="1:4" ht="25.5" customHeight="1">
      <c r="A21" s="152">
        <v>9</v>
      </c>
      <c r="B21" s="152" t="s">
        <v>198</v>
      </c>
      <c r="C21" s="153">
        <v>0.5</v>
      </c>
      <c r="D21" s="154">
        <v>105000</v>
      </c>
    </row>
    <row r="22" spans="1:4" ht="27" customHeight="1">
      <c r="A22" s="152">
        <v>10</v>
      </c>
      <c r="B22" s="152" t="s">
        <v>199</v>
      </c>
      <c r="C22" s="153">
        <v>0.5</v>
      </c>
      <c r="D22" s="154">
        <v>105000</v>
      </c>
    </row>
    <row r="23" spans="1:4" ht="31.5" customHeight="1">
      <c r="A23" s="152"/>
      <c r="B23" s="152" t="s">
        <v>224</v>
      </c>
      <c r="C23" s="153">
        <v>0.5</v>
      </c>
      <c r="D23" s="154">
        <v>105000</v>
      </c>
    </row>
    <row r="24" spans="1:4" ht="28.5" customHeight="1">
      <c r="A24" s="152"/>
      <c r="B24" s="152" t="s">
        <v>224</v>
      </c>
      <c r="C24" s="153">
        <v>0.5</v>
      </c>
      <c r="D24" s="154">
        <v>105000</v>
      </c>
    </row>
    <row r="25" spans="1:4" ht="23.25" customHeight="1">
      <c r="A25" s="152">
        <v>11</v>
      </c>
      <c r="B25" s="152" t="s">
        <v>12</v>
      </c>
      <c r="C25" s="153">
        <v>1</v>
      </c>
      <c r="D25" s="154">
        <v>110000</v>
      </c>
    </row>
    <row r="26" spans="1:4" ht="28.5" customHeight="1">
      <c r="A26" s="152">
        <v>12</v>
      </c>
      <c r="B26" s="152" t="s">
        <v>202</v>
      </c>
      <c r="C26" s="153">
        <v>1</v>
      </c>
      <c r="D26" s="154">
        <v>120000</v>
      </c>
    </row>
    <row r="27" spans="1:4" ht="21.75" customHeight="1">
      <c r="A27" s="152">
        <v>13</v>
      </c>
      <c r="B27" s="152" t="s">
        <v>14</v>
      </c>
      <c r="C27" s="153">
        <v>1</v>
      </c>
      <c r="D27" s="154">
        <v>105000</v>
      </c>
    </row>
    <row r="28" spans="1:4" ht="25.5" customHeight="1">
      <c r="A28" s="152">
        <v>14</v>
      </c>
      <c r="B28" s="152" t="s">
        <v>15</v>
      </c>
      <c r="C28" s="153">
        <v>1</v>
      </c>
      <c r="D28" s="154">
        <v>105000</v>
      </c>
    </row>
    <row r="29" spans="1:4" ht="22.5" customHeight="1">
      <c r="A29" s="152">
        <v>15</v>
      </c>
      <c r="B29" s="152" t="s">
        <v>22</v>
      </c>
      <c r="C29" s="153">
        <v>1</v>
      </c>
      <c r="D29" s="154">
        <v>105000</v>
      </c>
    </row>
    <row r="30" spans="1:4" ht="21.75" customHeight="1">
      <c r="A30" s="152">
        <v>16</v>
      </c>
      <c r="B30" s="152" t="s">
        <v>24</v>
      </c>
      <c r="C30" s="153">
        <v>1</v>
      </c>
      <c r="D30" s="154">
        <v>105000</v>
      </c>
    </row>
    <row r="31" spans="1:4" ht="24.75" customHeight="1">
      <c r="A31" s="152">
        <v>17</v>
      </c>
      <c r="B31" s="152" t="s">
        <v>32</v>
      </c>
      <c r="C31" s="153">
        <v>1</v>
      </c>
      <c r="D31" s="154">
        <v>105000</v>
      </c>
    </row>
    <row r="32" spans="1:4" ht="17.25">
      <c r="A32" s="152">
        <v>18</v>
      </c>
      <c r="B32" s="152" t="s">
        <v>33</v>
      </c>
      <c r="C32" s="153">
        <v>0.25</v>
      </c>
      <c r="D32" s="154">
        <v>105000</v>
      </c>
    </row>
    <row r="33" spans="1:4" ht="17.25">
      <c r="A33" s="152">
        <v>19</v>
      </c>
      <c r="B33" s="152" t="s">
        <v>23</v>
      </c>
      <c r="C33" s="153">
        <v>1</v>
      </c>
      <c r="D33" s="154">
        <v>105000</v>
      </c>
    </row>
    <row r="34" spans="1:4" ht="17.25">
      <c r="A34" s="152">
        <v>20</v>
      </c>
      <c r="B34" s="152" t="s">
        <v>34</v>
      </c>
      <c r="C34" s="153">
        <v>1</v>
      </c>
      <c r="D34" s="154">
        <v>105000</v>
      </c>
    </row>
    <row r="35" spans="1:4" ht="17.25">
      <c r="A35" s="168" t="s">
        <v>16</v>
      </c>
      <c r="B35" s="168"/>
      <c r="C35" s="155">
        <f>SUM(C11:C34)</f>
        <v>27.35</v>
      </c>
      <c r="D35" s="156">
        <v>2605000</v>
      </c>
    </row>
    <row r="37" spans="1:4" ht="17.25">
      <c r="A37" s="2"/>
    </row>
  </sheetData>
  <mergeCells count="6">
    <mergeCell ref="A35:B35"/>
    <mergeCell ref="B2:F2"/>
    <mergeCell ref="B3:F3"/>
    <mergeCell ref="A8:D8"/>
    <mergeCell ref="A5:C5"/>
    <mergeCell ref="A4:D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H7" sqref="H7"/>
    </sheetView>
  </sheetViews>
  <sheetFormatPr defaultRowHeight="15"/>
  <cols>
    <col min="1" max="1" width="5.85546875" customWidth="1"/>
    <col min="2" max="2" width="35.28515625" customWidth="1"/>
    <col min="3" max="3" width="19" customWidth="1"/>
    <col min="4" max="5" width="21.7109375" customWidth="1"/>
    <col min="6" max="6" width="17.5703125" customWidth="1"/>
  </cols>
  <sheetData>
    <row r="1" spans="1:10" ht="33.75" customHeight="1">
      <c r="E1" s="13"/>
      <c r="J1" s="129" t="s">
        <v>35</v>
      </c>
    </row>
    <row r="2" spans="1:10" ht="33.75" customHeight="1">
      <c r="D2" s="165" t="s">
        <v>194</v>
      </c>
      <c r="E2" s="165"/>
      <c r="F2" s="165"/>
      <c r="G2" s="165"/>
      <c r="H2" s="165"/>
      <c r="I2" s="165"/>
      <c r="J2" s="165"/>
    </row>
    <row r="3" spans="1:10" ht="33.75" customHeight="1">
      <c r="D3" s="165" t="s">
        <v>237</v>
      </c>
      <c r="E3" s="165"/>
      <c r="F3" s="165"/>
      <c r="G3" s="165"/>
      <c r="H3" s="165"/>
      <c r="I3" s="165"/>
      <c r="J3" s="165"/>
    </row>
    <row r="4" spans="1:10" ht="60.75" customHeight="1">
      <c r="A4" s="172" t="s">
        <v>234</v>
      </c>
      <c r="B4" s="172"/>
      <c r="C4" s="172"/>
      <c r="D4" s="172"/>
      <c r="E4" s="172"/>
      <c r="F4" s="172"/>
    </row>
    <row r="5" spans="1:10" ht="30" customHeight="1">
      <c r="A5" s="136" t="s">
        <v>221</v>
      </c>
      <c r="B5" s="28"/>
      <c r="C5" s="28">
        <v>13</v>
      </c>
      <c r="D5" s="28"/>
      <c r="E5" s="28"/>
      <c r="F5" s="28"/>
    </row>
    <row r="6" spans="1:10" ht="33.75" hidden="1" customHeight="1">
      <c r="A6" s="136" t="s">
        <v>3</v>
      </c>
      <c r="B6" s="28"/>
      <c r="C6" s="28"/>
      <c r="D6" s="28"/>
      <c r="E6" s="28"/>
      <c r="F6" s="28"/>
    </row>
    <row r="7" spans="1:10" ht="24.75" customHeight="1" thickBot="1">
      <c r="A7" s="136"/>
      <c r="B7" s="28"/>
      <c r="C7" s="28"/>
      <c r="D7" s="28"/>
      <c r="E7" s="28"/>
      <c r="F7" s="28"/>
    </row>
    <row r="8" spans="1:10" ht="21.75" customHeight="1">
      <c r="A8" s="173" t="s">
        <v>4</v>
      </c>
      <c r="B8" s="173" t="s">
        <v>5</v>
      </c>
      <c r="C8" s="175" t="s">
        <v>6</v>
      </c>
      <c r="D8" s="177" t="s">
        <v>7</v>
      </c>
      <c r="E8" s="28"/>
      <c r="F8" s="28"/>
    </row>
    <row r="9" spans="1:10" ht="33.75" customHeight="1">
      <c r="A9" s="174"/>
      <c r="B9" s="174"/>
      <c r="C9" s="176"/>
      <c r="D9" s="178"/>
      <c r="E9" s="28"/>
      <c r="F9" s="28"/>
    </row>
    <row r="10" spans="1:10" ht="44.25" customHeight="1">
      <c r="A10" s="152">
        <v>1</v>
      </c>
      <c r="B10" s="152" t="s">
        <v>9</v>
      </c>
      <c r="C10" s="153">
        <v>1</v>
      </c>
      <c r="D10" s="148">
        <v>140000</v>
      </c>
      <c r="E10" s="28"/>
      <c r="F10" s="28"/>
    </row>
    <row r="11" spans="1:10" s="147" customFormat="1" ht="44.25" customHeight="1">
      <c r="A11" s="152"/>
      <c r="B11" s="152" t="s">
        <v>228</v>
      </c>
      <c r="C11" s="153">
        <v>0.25</v>
      </c>
      <c r="D11" s="148">
        <v>110000</v>
      </c>
      <c r="E11" s="28"/>
      <c r="F11" s="28"/>
    </row>
    <row r="12" spans="1:10" ht="33.75" customHeight="1">
      <c r="A12" s="152">
        <v>2</v>
      </c>
      <c r="B12" s="152" t="s">
        <v>10</v>
      </c>
      <c r="C12" s="153">
        <v>2.2400000000000002</v>
      </c>
      <c r="D12" s="148">
        <v>110000</v>
      </c>
      <c r="E12" s="28"/>
      <c r="F12" s="28"/>
    </row>
    <row r="13" spans="1:10" ht="33.75" customHeight="1">
      <c r="A13" s="152">
        <v>3</v>
      </c>
      <c r="B13" s="152" t="s">
        <v>11</v>
      </c>
      <c r="C13" s="153">
        <v>2</v>
      </c>
      <c r="D13" s="148">
        <v>105000</v>
      </c>
      <c r="E13" s="28"/>
      <c r="F13" s="28"/>
    </row>
    <row r="14" spans="1:10" ht="33.75" customHeight="1">
      <c r="A14" s="152">
        <v>4</v>
      </c>
      <c r="B14" s="152" t="s">
        <v>12</v>
      </c>
      <c r="C14" s="153">
        <v>0.5</v>
      </c>
      <c r="D14" s="148">
        <v>110000</v>
      </c>
      <c r="E14" s="28"/>
      <c r="F14" s="28"/>
    </row>
    <row r="15" spans="1:10" ht="33.75" customHeight="1">
      <c r="A15" s="152">
        <v>5</v>
      </c>
      <c r="B15" s="152" t="s">
        <v>14</v>
      </c>
      <c r="C15" s="153">
        <v>0.5</v>
      </c>
      <c r="D15" s="148">
        <v>105000</v>
      </c>
      <c r="E15" s="28"/>
      <c r="F15" s="28"/>
    </row>
    <row r="16" spans="1:10" ht="33.75" customHeight="1">
      <c r="A16" s="152">
        <v>6</v>
      </c>
      <c r="B16" s="152" t="s">
        <v>202</v>
      </c>
      <c r="C16" s="153">
        <v>0.5</v>
      </c>
      <c r="D16" s="148">
        <v>120000</v>
      </c>
      <c r="E16" s="28"/>
      <c r="F16" s="28"/>
    </row>
    <row r="17" spans="1:6" s="34" customFormat="1" ht="33.75" customHeight="1">
      <c r="A17" s="152">
        <v>7</v>
      </c>
      <c r="B17" s="152" t="s">
        <v>24</v>
      </c>
      <c r="C17" s="153">
        <v>0.5</v>
      </c>
      <c r="D17" s="148">
        <v>105000</v>
      </c>
      <c r="E17" s="28"/>
      <c r="F17" s="28"/>
    </row>
    <row r="18" spans="1:6" ht="33.75" customHeight="1">
      <c r="A18" s="152">
        <v>8</v>
      </c>
      <c r="B18" s="152" t="s">
        <v>15</v>
      </c>
      <c r="C18" s="153">
        <v>1</v>
      </c>
      <c r="D18" s="148">
        <v>105000</v>
      </c>
      <c r="E18" s="149"/>
      <c r="F18" s="149"/>
    </row>
    <row r="19" spans="1:6" ht="33.75" customHeight="1">
      <c r="A19" s="152">
        <v>9</v>
      </c>
      <c r="B19" s="150" t="s">
        <v>22</v>
      </c>
      <c r="C19" s="146">
        <v>0.5</v>
      </c>
      <c r="D19" s="148">
        <v>105000</v>
      </c>
      <c r="E19" s="28"/>
      <c r="F19" s="28"/>
    </row>
    <row r="20" spans="1:6" ht="33.75" customHeight="1">
      <c r="A20" s="152">
        <v>10</v>
      </c>
      <c r="B20" s="150" t="s">
        <v>23</v>
      </c>
      <c r="C20" s="146">
        <v>0.5</v>
      </c>
      <c r="D20" s="148">
        <v>105000</v>
      </c>
      <c r="E20" s="28"/>
      <c r="F20" s="28"/>
    </row>
    <row r="21" spans="1:6" ht="33.75" customHeight="1">
      <c r="A21" s="152">
        <v>11</v>
      </c>
      <c r="B21" s="150" t="s">
        <v>32</v>
      </c>
      <c r="C21" s="146">
        <v>0.5</v>
      </c>
      <c r="D21" s="148">
        <v>105000</v>
      </c>
      <c r="E21" s="28"/>
      <c r="F21" s="28"/>
    </row>
    <row r="22" spans="1:6" ht="33.75" customHeight="1">
      <c r="A22" s="152">
        <v>12</v>
      </c>
      <c r="B22" s="150" t="s">
        <v>33</v>
      </c>
      <c r="C22" s="146">
        <v>0.25</v>
      </c>
      <c r="D22" s="148">
        <v>105000</v>
      </c>
      <c r="E22" s="28"/>
      <c r="F22" s="28"/>
    </row>
    <row r="23" spans="1:6" ht="33.75" customHeight="1">
      <c r="A23" s="152">
        <v>13</v>
      </c>
      <c r="B23" s="152" t="s">
        <v>192</v>
      </c>
      <c r="C23" s="153">
        <v>1</v>
      </c>
      <c r="D23" s="148">
        <v>105000</v>
      </c>
      <c r="E23" s="28"/>
      <c r="F23" s="28"/>
    </row>
    <row r="24" spans="1:6" ht="33.75" customHeight="1">
      <c r="A24" s="168" t="s">
        <v>16</v>
      </c>
      <c r="B24" s="168"/>
      <c r="C24" s="155">
        <f>SUM(C10:C23)</f>
        <v>11.24</v>
      </c>
      <c r="D24" s="151">
        <f>SUM(D10:D23)</f>
        <v>1535000</v>
      </c>
      <c r="E24" s="28"/>
      <c r="F24" s="28"/>
    </row>
    <row r="26" spans="1:6" ht="33.75" customHeight="1">
      <c r="A26" s="2"/>
    </row>
  </sheetData>
  <mergeCells count="8">
    <mergeCell ref="A24:B24"/>
    <mergeCell ref="D2:J2"/>
    <mergeCell ref="D3:J3"/>
    <mergeCell ref="A4:F4"/>
    <mergeCell ref="A8:A9"/>
    <mergeCell ref="B8:B9"/>
    <mergeCell ref="C8:C9"/>
    <mergeCell ref="D8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6" sqref="D16"/>
    </sheetView>
  </sheetViews>
  <sheetFormatPr defaultRowHeight="15"/>
  <cols>
    <col min="1" max="1" width="5.85546875" customWidth="1"/>
    <col min="2" max="2" width="35.28515625" customWidth="1"/>
    <col min="3" max="3" width="19" customWidth="1"/>
    <col min="4" max="5" width="21.7109375" customWidth="1"/>
    <col min="6" max="6" width="17.5703125" customWidth="1"/>
  </cols>
  <sheetData>
    <row r="1" spans="1:10" ht="33.75" customHeight="1">
      <c r="E1" s="13"/>
      <c r="J1" s="129" t="s">
        <v>201</v>
      </c>
    </row>
    <row r="2" spans="1:10" ht="33.75" customHeight="1">
      <c r="D2" s="165" t="s">
        <v>194</v>
      </c>
      <c r="E2" s="165"/>
      <c r="F2" s="165"/>
      <c r="G2" s="165"/>
      <c r="H2" s="165"/>
      <c r="I2" s="165"/>
      <c r="J2" s="165"/>
    </row>
    <row r="3" spans="1:10" ht="33.75" customHeight="1">
      <c r="D3" s="165" t="s">
        <v>238</v>
      </c>
      <c r="E3" s="165"/>
      <c r="F3" s="165"/>
      <c r="G3" s="165"/>
      <c r="H3" s="165"/>
      <c r="I3" s="165"/>
      <c r="J3" s="165"/>
    </row>
    <row r="4" spans="1:10" s="147" customFormat="1" ht="38.25" customHeight="1">
      <c r="A4" s="171" t="s">
        <v>235</v>
      </c>
      <c r="B4" s="171"/>
      <c r="C4" s="171"/>
      <c r="D4" s="171"/>
      <c r="E4" s="171"/>
      <c r="F4" s="145"/>
      <c r="G4" s="145"/>
      <c r="H4" s="145"/>
      <c r="I4" s="145"/>
      <c r="J4" s="145"/>
    </row>
    <row r="5" spans="1:10" ht="21" customHeight="1">
      <c r="A5" s="2" t="s">
        <v>2</v>
      </c>
    </row>
    <row r="6" spans="1:10" ht="30" customHeight="1">
      <c r="A6" s="2" t="s">
        <v>3</v>
      </c>
    </row>
    <row r="7" spans="1:10" ht="33.75" hidden="1" customHeight="1">
      <c r="A7" s="2"/>
    </row>
    <row r="8" spans="1:10" ht="21.75" customHeight="1">
      <c r="A8" s="3"/>
      <c r="E8" s="42"/>
    </row>
    <row r="9" spans="1:10" ht="33.75" customHeight="1">
      <c r="A9" s="152">
        <v>1</v>
      </c>
      <c r="B9" s="152" t="s">
        <v>9</v>
      </c>
      <c r="C9" s="153">
        <v>1</v>
      </c>
      <c r="D9" s="153">
        <v>140000</v>
      </c>
    </row>
    <row r="10" spans="1:10" ht="44.25" customHeight="1">
      <c r="A10" s="152"/>
      <c r="B10" s="152" t="s">
        <v>225</v>
      </c>
      <c r="C10" s="153">
        <v>0.25</v>
      </c>
      <c r="D10" s="153">
        <v>110000</v>
      </c>
    </row>
    <row r="11" spans="1:10" ht="33.75" customHeight="1">
      <c r="A11" s="152"/>
      <c r="B11" s="152" t="s">
        <v>14</v>
      </c>
      <c r="C11" s="153">
        <v>0.5</v>
      </c>
      <c r="D11" s="153">
        <v>105000</v>
      </c>
    </row>
    <row r="12" spans="1:10" ht="33.75" customHeight="1">
      <c r="A12" s="152"/>
      <c r="B12" s="152" t="s">
        <v>226</v>
      </c>
      <c r="C12" s="153">
        <v>0.5</v>
      </c>
      <c r="D12" s="153">
        <v>120000</v>
      </c>
    </row>
    <row r="13" spans="1:10" ht="33.75" customHeight="1">
      <c r="A13" s="152"/>
      <c r="B13" s="152" t="s">
        <v>227</v>
      </c>
      <c r="C13" s="153">
        <v>0.25</v>
      </c>
      <c r="D13" s="153">
        <v>110000</v>
      </c>
    </row>
    <row r="14" spans="1:10" ht="33.75" customHeight="1">
      <c r="A14" s="152">
        <v>2</v>
      </c>
      <c r="B14" s="152" t="s">
        <v>10</v>
      </c>
      <c r="C14" s="153">
        <v>1.1200000000000001</v>
      </c>
      <c r="D14" s="153">
        <v>110000</v>
      </c>
    </row>
    <row r="15" spans="1:10" ht="33.75" customHeight="1">
      <c r="A15" s="152">
        <v>3</v>
      </c>
      <c r="B15" s="152" t="s">
        <v>11</v>
      </c>
      <c r="C15" s="153">
        <v>1</v>
      </c>
      <c r="D15" s="153">
        <v>105000</v>
      </c>
    </row>
    <row r="16" spans="1:10" ht="33.75" customHeight="1">
      <c r="A16" s="152">
        <v>4</v>
      </c>
      <c r="B16" s="152" t="s">
        <v>12</v>
      </c>
      <c r="C16" s="153">
        <v>0.25</v>
      </c>
      <c r="D16" s="153">
        <v>105000</v>
      </c>
    </row>
    <row r="17" spans="1:5" ht="33.75" customHeight="1">
      <c r="A17" s="152">
        <v>5</v>
      </c>
      <c r="B17" s="157" t="s">
        <v>15</v>
      </c>
      <c r="C17" s="158">
        <v>1</v>
      </c>
      <c r="D17" s="153">
        <v>105000</v>
      </c>
    </row>
    <row r="18" spans="1:5" ht="33.75" customHeight="1">
      <c r="A18" s="152">
        <v>6</v>
      </c>
      <c r="B18" s="157" t="s">
        <v>32</v>
      </c>
      <c r="C18" s="158">
        <v>0.5</v>
      </c>
      <c r="D18" s="153">
        <v>105000</v>
      </c>
    </row>
    <row r="19" spans="1:5" ht="33.75" customHeight="1">
      <c r="A19" s="168" t="s">
        <v>16</v>
      </c>
      <c r="B19" s="168"/>
      <c r="C19" s="155">
        <v>5.37</v>
      </c>
      <c r="D19" s="155">
        <f>SUM(D9:D18)</f>
        <v>1115000</v>
      </c>
    </row>
    <row r="20" spans="1:5" ht="33.75" customHeight="1">
      <c r="A20" s="2"/>
    </row>
    <row r="21" spans="1:5" ht="33.75" customHeight="1">
      <c r="A21" s="5" t="s">
        <v>17</v>
      </c>
      <c r="B21" s="166" t="s">
        <v>236</v>
      </c>
      <c r="C21" s="166"/>
      <c r="D21" s="166"/>
      <c r="E21" s="7"/>
    </row>
    <row r="23" spans="1:5" ht="33.75" customHeight="1">
      <c r="A23" s="2"/>
    </row>
  </sheetData>
  <mergeCells count="5">
    <mergeCell ref="D2:J2"/>
    <mergeCell ref="B21:D21"/>
    <mergeCell ref="D3:J3"/>
    <mergeCell ref="A19:B19"/>
    <mergeCell ref="A4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23"/>
  <sheetViews>
    <sheetView topLeftCell="A10" workbookViewId="0">
      <selection activeCell="I19" sqref="I19"/>
    </sheetView>
  </sheetViews>
  <sheetFormatPr defaultRowHeight="15"/>
  <cols>
    <col min="2" max="2" width="26.42578125" customWidth="1"/>
    <col min="3" max="3" width="0.42578125" hidden="1" customWidth="1"/>
    <col min="4" max="4" width="16.28515625" hidden="1" customWidth="1"/>
    <col min="5" max="5" width="11.42578125" customWidth="1"/>
    <col min="9" max="10" width="12.140625" customWidth="1"/>
    <col min="11" max="11" width="13.42578125" customWidth="1"/>
    <col min="12" max="12" width="13.28515625" customWidth="1"/>
    <col min="13" max="13" width="13.5703125" customWidth="1"/>
  </cols>
  <sheetData>
    <row r="2" spans="2:13" ht="24.75" customHeight="1" thickBot="1">
      <c r="C2" s="179" t="s">
        <v>73</v>
      </c>
      <c r="D2" s="179"/>
      <c r="E2" s="179"/>
      <c r="F2" s="179"/>
      <c r="G2" s="179"/>
      <c r="H2" s="179"/>
      <c r="I2" s="179"/>
      <c r="J2" s="179"/>
      <c r="K2" s="179"/>
      <c r="L2" s="179"/>
    </row>
    <row r="3" spans="2:13" ht="33.75" hidden="1" customHeight="1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3" ht="61.5" customHeight="1" thickBot="1">
      <c r="B4" s="36" t="s">
        <v>5</v>
      </c>
      <c r="C4" s="37" t="s">
        <v>6</v>
      </c>
      <c r="D4" s="38" t="s">
        <v>29</v>
      </c>
      <c r="E4" s="19" t="s">
        <v>66</v>
      </c>
      <c r="F4" s="19" t="s">
        <v>67</v>
      </c>
      <c r="G4" s="19" t="s">
        <v>68</v>
      </c>
      <c r="H4" s="19" t="s">
        <v>69</v>
      </c>
      <c r="I4" s="19" t="s">
        <v>70</v>
      </c>
      <c r="J4" s="19" t="s">
        <v>76</v>
      </c>
      <c r="K4" s="19" t="s">
        <v>71</v>
      </c>
      <c r="L4" s="19" t="s">
        <v>72</v>
      </c>
      <c r="M4" s="12" t="s">
        <v>74</v>
      </c>
    </row>
    <row r="5" spans="2:13" ht="33.75" customHeight="1" thickBot="1">
      <c r="B5" s="43" t="s">
        <v>75</v>
      </c>
      <c r="C5" s="44"/>
      <c r="D5" s="38"/>
      <c r="E5" s="19"/>
      <c r="F5" s="19"/>
      <c r="G5" s="19"/>
      <c r="H5" s="19"/>
      <c r="I5" s="19">
        <v>32</v>
      </c>
      <c r="J5" s="19">
        <v>40</v>
      </c>
      <c r="K5" s="19"/>
      <c r="L5" s="19"/>
      <c r="M5" s="19">
        <f t="shared" ref="M5:M22" si="0">SUM(E5:L5)</f>
        <v>72</v>
      </c>
    </row>
    <row r="6" spans="2:13" ht="30.75" customHeight="1" thickBot="1">
      <c r="B6" s="24" t="s">
        <v>9</v>
      </c>
      <c r="C6" s="26"/>
      <c r="D6" s="12"/>
      <c r="E6" s="19">
        <f>' Tachir ham1'!C11</f>
        <v>1</v>
      </c>
      <c r="F6" s="19">
        <f>' Tasir ham3'!C11</f>
        <v>1</v>
      </c>
      <c r="G6" s="19">
        <f>'Tashir ham4'!C11</f>
        <v>1</v>
      </c>
      <c r="H6" s="19">
        <f>'mecavan m.p'!C12</f>
        <v>2.2400000000000002</v>
      </c>
      <c r="I6" s="19">
        <f>'sarchapet m.p'!C11</f>
        <v>0.5</v>
      </c>
      <c r="J6" s="19"/>
      <c r="K6" s="19"/>
      <c r="L6" s="19"/>
      <c r="M6" s="35">
        <f t="shared" si="0"/>
        <v>5.74</v>
      </c>
    </row>
    <row r="7" spans="2:13" ht="35.25" customHeight="1" thickBot="1">
      <c r="B7" s="25" t="s">
        <v>30</v>
      </c>
      <c r="C7" s="26"/>
      <c r="D7" s="12"/>
      <c r="E7" s="19"/>
      <c r="F7" s="19"/>
      <c r="G7" s="19">
        <f>'Tashir ham4'!C12</f>
        <v>1</v>
      </c>
      <c r="H7" s="19"/>
      <c r="I7" s="19"/>
      <c r="J7" s="19"/>
      <c r="K7" s="19"/>
      <c r="L7" s="19"/>
      <c r="M7" s="35">
        <f t="shared" si="0"/>
        <v>1</v>
      </c>
    </row>
    <row r="8" spans="2:13" ht="27" customHeight="1" thickBot="1">
      <c r="B8" s="25" t="s">
        <v>31</v>
      </c>
      <c r="C8" s="26"/>
      <c r="D8" s="12"/>
      <c r="E8" s="19"/>
      <c r="F8" s="19"/>
      <c r="G8" s="19">
        <f>'Tashir ham4'!C13</f>
        <v>0.5</v>
      </c>
      <c r="H8" s="19"/>
      <c r="I8" s="19"/>
      <c r="J8" s="19"/>
      <c r="K8" s="19"/>
      <c r="L8" s="19"/>
      <c r="M8" s="35">
        <f t="shared" si="0"/>
        <v>0.5</v>
      </c>
    </row>
    <row r="9" spans="2:13" ht="27.75" customHeight="1" thickBot="1">
      <c r="B9" s="25" t="s">
        <v>10</v>
      </c>
      <c r="C9" s="26"/>
      <c r="D9" s="12"/>
      <c r="E9" s="19">
        <f>' Tachir ham1'!C16</f>
        <v>1.1200000000000001</v>
      </c>
      <c r="F9" s="19">
        <f>' Tasir ham3'!C13</f>
        <v>3.36</v>
      </c>
      <c r="G9" s="19">
        <f>'Tashir ham4'!C15</f>
        <v>5.6</v>
      </c>
      <c r="H9" s="19">
        <f>'mecavan m.p'!C13</f>
        <v>2</v>
      </c>
      <c r="I9" s="19">
        <f>'sarchapet m.p'!C12</f>
        <v>0.5</v>
      </c>
      <c r="J9" s="19"/>
      <c r="K9" s="19">
        <v>0.5</v>
      </c>
      <c r="L9" s="19">
        <v>0.5</v>
      </c>
      <c r="M9" s="35">
        <f t="shared" si="0"/>
        <v>13.58</v>
      </c>
    </row>
    <row r="10" spans="2:13" ht="35.25" thickBot="1">
      <c r="B10" s="25" t="s">
        <v>11</v>
      </c>
      <c r="C10" s="26"/>
      <c r="D10" s="12"/>
      <c r="E10" s="19">
        <f>' Tachir ham1'!C17</f>
        <v>1</v>
      </c>
      <c r="F10" s="19">
        <f>' Tasir ham3'!C14</f>
        <v>3</v>
      </c>
      <c r="G10" s="19">
        <f>'Tashir ham4'!C18</f>
        <v>0.5</v>
      </c>
      <c r="H10" s="19">
        <f>'mecavan m.p'!C14</f>
        <v>0.5</v>
      </c>
      <c r="I10" s="19">
        <f>'sarchapet m.p'!C13</f>
        <v>0.25</v>
      </c>
      <c r="J10" s="19"/>
      <c r="K10" s="19">
        <v>0.5</v>
      </c>
      <c r="L10" s="19">
        <v>0.5</v>
      </c>
      <c r="M10" s="35">
        <f t="shared" si="0"/>
        <v>6.25</v>
      </c>
    </row>
    <row r="11" spans="2:13" ht="35.25" thickBot="1">
      <c r="B11" s="25" t="s">
        <v>12</v>
      </c>
      <c r="C11" s="26"/>
      <c r="D11" s="12"/>
      <c r="E11" s="19">
        <f>' Tachir ham1'!C18</f>
        <v>0.25</v>
      </c>
      <c r="F11" s="19">
        <f>' Tasir ham3'!C15</f>
        <v>0.75</v>
      </c>
      <c r="G11" s="19">
        <f>'Tashir ham4'!C21</f>
        <v>0.5</v>
      </c>
      <c r="H11" s="19">
        <f>'mecavan m.p'!C15</f>
        <v>0.5</v>
      </c>
      <c r="I11" s="19">
        <f>'sarchapet m.p'!C14</f>
        <v>1.1200000000000001</v>
      </c>
      <c r="J11" s="19"/>
      <c r="K11" s="19"/>
      <c r="L11" s="19"/>
      <c r="M11" s="35">
        <f t="shared" si="0"/>
        <v>3.12</v>
      </c>
    </row>
    <row r="12" spans="2:13" ht="26.25" customHeight="1" thickBot="1">
      <c r="B12" s="25" t="s">
        <v>21</v>
      </c>
      <c r="C12" s="26"/>
      <c r="D12" s="12"/>
      <c r="E12" s="19"/>
      <c r="F12" s="19">
        <f>' Tasir ham3'!C16</f>
        <v>0.5</v>
      </c>
      <c r="G12" s="19"/>
      <c r="H12" s="19"/>
      <c r="I12" s="19"/>
      <c r="J12" s="19"/>
      <c r="K12" s="19"/>
      <c r="L12" s="19"/>
      <c r="M12" s="35">
        <f t="shared" si="0"/>
        <v>0.5</v>
      </c>
    </row>
    <row r="13" spans="2:13" ht="24" customHeight="1" thickBot="1">
      <c r="B13" s="25" t="s">
        <v>13</v>
      </c>
      <c r="C13" s="26"/>
      <c r="D13" s="12"/>
      <c r="E13" s="19">
        <f>' Tachir ham1'!C14</f>
        <v>0.5</v>
      </c>
      <c r="F13" s="19">
        <f>' Tasir ham3'!C17</f>
        <v>0.5</v>
      </c>
      <c r="G13" s="19">
        <f>'Tashir ham4'!C22</f>
        <v>0.5</v>
      </c>
      <c r="H13" s="19">
        <f>'mecavan m.p'!C16</f>
        <v>0.5</v>
      </c>
      <c r="I13" s="19">
        <f>'sarchapet m.p'!C15</f>
        <v>1</v>
      </c>
      <c r="J13" s="19"/>
      <c r="K13" s="19"/>
      <c r="L13" s="19"/>
      <c r="M13" s="35">
        <f t="shared" si="0"/>
        <v>3</v>
      </c>
    </row>
    <row r="14" spans="2:13" ht="25.5" customHeight="1" thickBot="1">
      <c r="B14" s="25" t="s">
        <v>14</v>
      </c>
      <c r="C14" s="26"/>
      <c r="D14" s="12"/>
      <c r="E14" s="19">
        <f>' Tachir ham1'!C13</f>
        <v>0.5</v>
      </c>
      <c r="F14" s="19">
        <f>' Tasir ham3'!C18</f>
        <v>0.75</v>
      </c>
      <c r="G14" s="19">
        <f>'Tashir ham4'!C23</f>
        <v>0.5</v>
      </c>
      <c r="H14" s="19"/>
      <c r="I14" s="19"/>
      <c r="J14" s="19"/>
      <c r="K14" s="19"/>
      <c r="L14" s="19"/>
      <c r="M14" s="35">
        <f t="shared" si="0"/>
        <v>1.75</v>
      </c>
    </row>
    <row r="15" spans="2:13" ht="27.75" customHeight="1" thickBot="1">
      <c r="B15" s="25" t="s">
        <v>15</v>
      </c>
      <c r="C15" s="26"/>
      <c r="D15" s="12"/>
      <c r="E15" s="19" t="e">
        <f>' Tachir ham1'!#REF!</f>
        <v>#REF!</v>
      </c>
      <c r="F15" s="19">
        <f>' Tasir ham3'!C19</f>
        <v>1</v>
      </c>
      <c r="G15" s="19">
        <f>'Tashir ham4'!C24</f>
        <v>0.5</v>
      </c>
      <c r="H15" s="19">
        <f>'mecavan m.p'!C18</f>
        <v>1</v>
      </c>
      <c r="I15" s="19">
        <f>'sarchapet m.p'!C16</f>
        <v>0.25</v>
      </c>
      <c r="J15" s="19"/>
      <c r="K15" s="19"/>
      <c r="L15" s="19"/>
      <c r="M15" s="35" t="e">
        <f t="shared" si="0"/>
        <v>#REF!</v>
      </c>
    </row>
    <row r="16" spans="2:13" ht="24.75" customHeight="1" thickBot="1">
      <c r="B16" s="25" t="s">
        <v>22</v>
      </c>
      <c r="C16" s="26"/>
      <c r="D16" s="12"/>
      <c r="E16" s="19"/>
      <c r="F16" s="19">
        <f>' Tasir ham3'!C20</f>
        <v>0.5</v>
      </c>
      <c r="G16" s="19">
        <f>'Tashir ham4'!C25</f>
        <v>1</v>
      </c>
      <c r="H16" s="19"/>
      <c r="I16" s="19"/>
      <c r="J16" s="19"/>
      <c r="K16" s="19"/>
      <c r="L16" s="19"/>
      <c r="M16" s="35">
        <f t="shared" si="0"/>
        <v>1.5</v>
      </c>
    </row>
    <row r="17" spans="2:13" ht="24.75" customHeight="1" thickBot="1">
      <c r="B17" s="25" t="s">
        <v>24</v>
      </c>
      <c r="C17" s="26"/>
      <c r="D17" s="12"/>
      <c r="E17" s="19"/>
      <c r="F17" s="19">
        <f>' Tasir ham3'!C24</f>
        <v>0.5</v>
      </c>
      <c r="G17" s="19">
        <f>'Tashir ham4'!C26</f>
        <v>1</v>
      </c>
      <c r="H17" s="19">
        <f>'mecavan m.p'!C20</f>
        <v>0.5</v>
      </c>
      <c r="I17" s="19">
        <v>0</v>
      </c>
      <c r="J17" s="19"/>
      <c r="K17" s="19"/>
      <c r="L17" s="19"/>
      <c r="M17" s="35">
        <f t="shared" si="0"/>
        <v>2</v>
      </c>
    </row>
    <row r="18" spans="2:13" ht="23.25" customHeight="1" thickBot="1">
      <c r="B18" s="25" t="s">
        <v>32</v>
      </c>
      <c r="C18" s="26"/>
      <c r="D18" s="12"/>
      <c r="E18" s="19"/>
      <c r="F18" s="19"/>
      <c r="G18" s="19">
        <f>'Tashir ham4'!C27</f>
        <v>1</v>
      </c>
      <c r="H18" s="19"/>
      <c r="I18" s="19"/>
      <c r="J18" s="19"/>
      <c r="K18" s="19"/>
      <c r="L18" s="19"/>
      <c r="M18" s="35">
        <f t="shared" si="0"/>
        <v>1</v>
      </c>
    </row>
    <row r="19" spans="2:13" ht="24.75" customHeight="1" thickBot="1">
      <c r="B19" s="25" t="s">
        <v>33</v>
      </c>
      <c r="C19" s="26"/>
      <c r="D19" s="12"/>
      <c r="E19" s="19"/>
      <c r="F19" s="19"/>
      <c r="G19" s="19">
        <f>'Tashir ham4'!C28</f>
        <v>1</v>
      </c>
      <c r="H19" s="19"/>
      <c r="I19" s="19"/>
      <c r="J19" s="19"/>
      <c r="K19" s="19"/>
      <c r="L19" s="19"/>
      <c r="M19" s="35">
        <f t="shared" si="0"/>
        <v>1</v>
      </c>
    </row>
    <row r="20" spans="2:13" ht="28.5" customHeight="1" thickBot="1">
      <c r="B20" s="25" t="s">
        <v>23</v>
      </c>
      <c r="C20" s="26"/>
      <c r="D20" s="12"/>
      <c r="E20" s="19"/>
      <c r="F20" s="19">
        <f>' Tasir ham3'!C23</f>
        <v>0.5</v>
      </c>
      <c r="G20" s="19">
        <f>'Tashir ham4'!C29</f>
        <v>1</v>
      </c>
      <c r="H20" s="19"/>
      <c r="I20" s="19"/>
      <c r="J20" s="19"/>
      <c r="K20" s="19"/>
      <c r="L20" s="19"/>
      <c r="M20" s="35">
        <f t="shared" si="0"/>
        <v>1.5</v>
      </c>
    </row>
    <row r="21" spans="2:13" ht="27" customHeight="1" thickBot="1">
      <c r="B21" s="39" t="s">
        <v>34</v>
      </c>
      <c r="C21" s="26"/>
      <c r="D21" s="12"/>
      <c r="E21" s="19"/>
      <c r="F21" s="19"/>
      <c r="G21" s="19">
        <f>'Tashir ham4'!C30</f>
        <v>1</v>
      </c>
      <c r="H21" s="19">
        <f>'mecavan m.p'!C19</f>
        <v>0.5</v>
      </c>
      <c r="I21" s="19">
        <f>'sarchapet m.p'!C17</f>
        <v>1</v>
      </c>
      <c r="J21" s="19"/>
      <c r="K21" s="19"/>
      <c r="L21" s="19"/>
      <c r="M21" s="35">
        <f t="shared" si="0"/>
        <v>2.5</v>
      </c>
    </row>
    <row r="22" spans="2:13" ht="31.5" customHeight="1" thickBot="1">
      <c r="B22" s="40" t="s">
        <v>16</v>
      </c>
      <c r="C22" s="12"/>
      <c r="D22" s="12"/>
      <c r="E22" s="35" t="e">
        <f>SUM(E6:E21)</f>
        <v>#REF!</v>
      </c>
      <c r="F22" s="35">
        <f>SUM(F6:F21)</f>
        <v>12.36</v>
      </c>
      <c r="G22" s="35">
        <f>SUM(G6:G21)</f>
        <v>16.600000000000001</v>
      </c>
      <c r="H22" s="35">
        <f>SUM(H6:H21)</f>
        <v>7.74</v>
      </c>
      <c r="I22" s="35">
        <f>SUM(I6:I21)</f>
        <v>4.62</v>
      </c>
      <c r="J22" s="35"/>
      <c r="K22" s="35"/>
      <c r="L22" s="35"/>
      <c r="M22" s="35" t="e">
        <f t="shared" si="0"/>
        <v>#REF!</v>
      </c>
    </row>
    <row r="23" spans="2:13" ht="6" hidden="1" customHeight="1">
      <c r="B23" s="31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mergeCells count="1">
    <mergeCell ref="C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6" workbookViewId="0">
      <selection activeCell="H19" sqref="H19"/>
    </sheetView>
  </sheetViews>
  <sheetFormatPr defaultRowHeight="15"/>
  <cols>
    <col min="1" max="1" width="4.42578125" customWidth="1"/>
    <col min="2" max="2" width="26.5703125" customWidth="1"/>
    <col min="3" max="3" width="21.140625" customWidth="1"/>
    <col min="4" max="4" width="22.140625" customWidth="1"/>
    <col min="5" max="5" width="17.28515625" customWidth="1"/>
    <col min="6" max="6" width="15.42578125" customWidth="1"/>
  </cols>
  <sheetData>
    <row r="1" spans="1:10" ht="17.25">
      <c r="E1" s="13"/>
      <c r="J1" s="129" t="s">
        <v>203</v>
      </c>
    </row>
    <row r="2" spans="1:10" ht="17.25">
      <c r="D2" s="165" t="s">
        <v>194</v>
      </c>
      <c r="E2" s="165"/>
      <c r="F2" s="165"/>
      <c r="G2" s="165"/>
      <c r="H2" s="165"/>
      <c r="I2" s="165"/>
      <c r="J2" s="165"/>
    </row>
    <row r="3" spans="1:10" ht="17.25">
      <c r="D3" s="165" t="s">
        <v>193</v>
      </c>
      <c r="E3" s="165"/>
      <c r="F3" s="165"/>
      <c r="G3" s="165"/>
      <c r="H3" s="165"/>
      <c r="I3" s="165"/>
      <c r="J3" s="165"/>
    </row>
    <row r="4" spans="1:10" ht="17.25">
      <c r="A4" s="170" t="s">
        <v>204</v>
      </c>
      <c r="B4" s="170"/>
      <c r="C4" s="170"/>
      <c r="D4" s="170"/>
    </row>
    <row r="5" spans="1:10" ht="17.25">
      <c r="A5" s="2" t="s">
        <v>3</v>
      </c>
    </row>
    <row r="6" spans="1:10" ht="17.25">
      <c r="A6" s="2"/>
    </row>
    <row r="7" spans="1:10" ht="15" customHeight="1">
      <c r="B7" s="182" t="s">
        <v>37</v>
      </c>
      <c r="C7" s="182"/>
      <c r="D7" s="182"/>
      <c r="E7" s="182"/>
      <c r="F7" s="182"/>
    </row>
    <row r="8" spans="1:10" ht="18" thickBot="1">
      <c r="A8" s="3"/>
      <c r="E8" s="41"/>
    </row>
    <row r="9" spans="1:10" ht="87" thickBot="1">
      <c r="A9" s="21" t="s">
        <v>4</v>
      </c>
      <c r="B9" s="22" t="s">
        <v>5</v>
      </c>
      <c r="C9" s="23" t="s">
        <v>6</v>
      </c>
      <c r="D9" s="10" t="s">
        <v>29</v>
      </c>
    </row>
    <row r="10" spans="1:10" ht="26.25" customHeight="1" thickBot="1">
      <c r="A10" s="6">
        <v>1</v>
      </c>
      <c r="B10" s="4" t="s">
        <v>9</v>
      </c>
      <c r="C10" s="15">
        <v>1</v>
      </c>
      <c r="D10" s="11">
        <v>140000</v>
      </c>
    </row>
    <row r="11" spans="1:10" ht="24" customHeight="1" thickBot="1">
      <c r="A11" s="6">
        <v>2</v>
      </c>
      <c r="B11" s="4" t="s">
        <v>38</v>
      </c>
      <c r="C11" s="15">
        <v>21</v>
      </c>
      <c r="D11" s="11">
        <v>100000</v>
      </c>
    </row>
    <row r="12" spans="1:10" ht="27" customHeight="1" thickBot="1">
      <c r="A12" s="6">
        <v>3</v>
      </c>
      <c r="B12" s="4" t="s">
        <v>39</v>
      </c>
      <c r="C12" s="15">
        <v>0.5</v>
      </c>
      <c r="D12" s="11">
        <v>120000</v>
      </c>
    </row>
    <row r="13" spans="1:10" ht="25.5" customHeight="1" thickBot="1">
      <c r="A13" s="6">
        <v>4</v>
      </c>
      <c r="B13" s="4" t="s">
        <v>32</v>
      </c>
      <c r="C13" s="15">
        <v>1</v>
      </c>
      <c r="D13" s="11">
        <v>100000</v>
      </c>
    </row>
    <row r="14" spans="1:10" ht="30.75" customHeight="1" thickBot="1">
      <c r="A14" s="180" t="s">
        <v>16</v>
      </c>
      <c r="B14" s="181"/>
      <c r="C14" s="16">
        <v>23.5</v>
      </c>
      <c r="D14" s="18">
        <f>SUM(D10:D13)</f>
        <v>460000</v>
      </c>
    </row>
    <row r="15" spans="1:10" ht="17.25">
      <c r="A15" s="2"/>
    </row>
    <row r="16" spans="1:10" ht="17.25">
      <c r="A16" s="2"/>
    </row>
    <row r="17" spans="1:5" ht="17.25">
      <c r="A17" s="5" t="s">
        <v>17</v>
      </c>
      <c r="B17" s="166" t="s">
        <v>40</v>
      </c>
      <c r="C17" s="166"/>
      <c r="D17" s="166"/>
      <c r="E17" s="7"/>
    </row>
    <row r="18" spans="1:5" ht="17.25">
      <c r="A18" s="5"/>
    </row>
    <row r="19" spans="1:5" ht="17.25">
      <c r="A19" s="5"/>
    </row>
    <row r="20" spans="1:5" ht="17.25">
      <c r="A20" s="5"/>
    </row>
  </sheetData>
  <mergeCells count="6">
    <mergeCell ref="A14:B14"/>
    <mergeCell ref="B17:D17"/>
    <mergeCell ref="D2:J2"/>
    <mergeCell ref="D3:J3"/>
    <mergeCell ref="A4:D4"/>
    <mergeCell ref="B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B1" workbookViewId="0">
      <selection activeCell="F16" sqref="F15:G16"/>
    </sheetView>
  </sheetViews>
  <sheetFormatPr defaultRowHeight="15"/>
  <cols>
    <col min="1" max="1" width="4.42578125" customWidth="1"/>
    <col min="2" max="2" width="30.7109375" customWidth="1"/>
    <col min="3" max="3" width="21.140625" customWidth="1"/>
    <col min="4" max="4" width="22.140625" customWidth="1"/>
  </cols>
  <sheetData>
    <row r="1" spans="1:8" ht="17.25">
      <c r="H1" s="129" t="s">
        <v>206</v>
      </c>
    </row>
    <row r="2" spans="1:8" ht="17.25">
      <c r="D2" s="165" t="s">
        <v>194</v>
      </c>
      <c r="E2" s="165"/>
      <c r="F2" s="165"/>
      <c r="G2" s="165"/>
      <c r="H2" s="165"/>
    </row>
    <row r="3" spans="1:8" ht="17.25">
      <c r="D3" s="165" t="s">
        <v>193</v>
      </c>
      <c r="E3" s="165"/>
      <c r="F3" s="165"/>
      <c r="G3" s="165"/>
      <c r="H3" s="165"/>
    </row>
    <row r="4" spans="1:8" ht="17.25">
      <c r="A4" s="2" t="s">
        <v>36</v>
      </c>
    </row>
    <row r="5" spans="1:8" ht="17.25">
      <c r="A5" s="2" t="s">
        <v>3</v>
      </c>
    </row>
    <row r="6" spans="1:8" ht="17.25">
      <c r="A6" s="2"/>
    </row>
    <row r="7" spans="1:8" ht="16.5" customHeight="1">
      <c r="B7" s="183" t="s">
        <v>205</v>
      </c>
      <c r="C7" s="183"/>
      <c r="D7" s="183"/>
    </row>
    <row r="8" spans="1:8" ht="18" thickBot="1">
      <c r="A8" s="3"/>
    </row>
    <row r="9" spans="1:8" ht="87" thickBot="1">
      <c r="A9" s="21" t="s">
        <v>4</v>
      </c>
      <c r="B9" s="22" t="s">
        <v>5</v>
      </c>
      <c r="C9" s="23" t="s">
        <v>6</v>
      </c>
      <c r="D9" s="10" t="s">
        <v>29</v>
      </c>
    </row>
    <row r="10" spans="1:8" ht="26.25" customHeight="1" thickBot="1">
      <c r="A10" s="6">
        <v>1</v>
      </c>
      <c r="B10" s="4" t="s">
        <v>9</v>
      </c>
      <c r="C10" s="15">
        <v>1</v>
      </c>
      <c r="D10" s="11">
        <v>140000</v>
      </c>
    </row>
    <row r="11" spans="1:8" ht="24" customHeight="1" thickBot="1">
      <c r="A11" s="6">
        <v>2</v>
      </c>
      <c r="B11" s="4" t="s">
        <v>38</v>
      </c>
      <c r="C11" s="15">
        <v>2</v>
      </c>
      <c r="D11" s="11">
        <v>100000</v>
      </c>
    </row>
    <row r="12" spans="1:8" ht="27" customHeight="1" thickBot="1">
      <c r="A12" s="6">
        <v>3</v>
      </c>
      <c r="B12" s="4" t="s">
        <v>39</v>
      </c>
      <c r="C12" s="15">
        <v>0.5</v>
      </c>
      <c r="D12" s="11">
        <v>120000</v>
      </c>
    </row>
    <row r="13" spans="1:8" ht="27" customHeight="1" thickBot="1">
      <c r="A13" s="6"/>
      <c r="B13" s="4" t="s">
        <v>59</v>
      </c>
      <c r="C13" s="133">
        <v>1</v>
      </c>
      <c r="D13" s="11">
        <v>100000</v>
      </c>
    </row>
    <row r="14" spans="1:8" ht="25.5" customHeight="1" thickBot="1">
      <c r="A14" s="6">
        <v>4</v>
      </c>
      <c r="B14" s="4" t="s">
        <v>32</v>
      </c>
      <c r="C14" s="15">
        <v>1</v>
      </c>
      <c r="D14" s="11">
        <v>100000</v>
      </c>
    </row>
    <row r="15" spans="1:8" ht="30.75" customHeight="1" thickBot="1">
      <c r="A15" s="180" t="s">
        <v>16</v>
      </c>
      <c r="B15" s="181"/>
      <c r="C15" s="16">
        <f>SUM(C10:C14)</f>
        <v>5.5</v>
      </c>
      <c r="D15" s="18">
        <f>SUM(D10:D14)</f>
        <v>560000</v>
      </c>
    </row>
    <row r="16" spans="1:8" ht="17.25">
      <c r="A16" s="2"/>
    </row>
    <row r="17" spans="1:4" ht="17.25">
      <c r="A17" s="2"/>
    </row>
    <row r="18" spans="1:4" ht="17.25">
      <c r="A18" s="5" t="s">
        <v>17</v>
      </c>
      <c r="B18" s="166" t="s">
        <v>40</v>
      </c>
      <c r="C18" s="166"/>
      <c r="D18" s="166"/>
    </row>
    <row r="19" spans="1:4" ht="17.25">
      <c r="A19" s="5"/>
    </row>
    <row r="20" spans="1:4" ht="17.25">
      <c r="A20" s="5"/>
    </row>
    <row r="21" spans="1:4" ht="17.25">
      <c r="A21" s="5"/>
    </row>
  </sheetData>
  <mergeCells count="5">
    <mergeCell ref="D2:H2"/>
    <mergeCell ref="D3:H3"/>
    <mergeCell ref="A15:B15"/>
    <mergeCell ref="B18:D18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erexaneri qanak</vt:lpstr>
      <vt:lpstr> Tachir ham1</vt:lpstr>
      <vt:lpstr> Tasir ham3</vt:lpstr>
      <vt:lpstr>Tashir ham4</vt:lpstr>
      <vt:lpstr>mecavan m.p</vt:lpstr>
      <vt:lpstr>sarchapet m.p</vt:lpstr>
      <vt:lpstr>ynd mank.partez</vt:lpstr>
      <vt:lpstr> Tashir arv.dp</vt:lpstr>
      <vt:lpstr>mec arv dp</vt:lpstr>
      <vt:lpstr>Tashir mch.kentron</vt:lpstr>
      <vt:lpstr>mecavan mch.kent</vt:lpstr>
      <vt:lpstr>ynd artadproc</vt:lpstr>
      <vt:lpstr>qaxaq</vt:lpstr>
      <vt:lpstr>marz.dp</vt:lpstr>
      <vt:lpstr>gradaran</vt:lpstr>
      <vt:lpstr>qts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2024-12-23T08:20:06Z</dcterms:modified>
</cp:coreProperties>
</file>