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ashir\Desktop\Мои документы\H A SHVETVUTUN\H2026\"/>
    </mc:Choice>
  </mc:AlternateContent>
  <xr:revisionPtr revIDLastSave="0" documentId="13_ncr:1_{D0E49F04-E271-42A5-8BFF-C58DAC2C4FF3}" xr6:coauthVersionLast="45" xr6:coauthVersionMax="45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01,1-31,03,26 e" sheetId="2" state="hidden" r:id="rId1"/>
    <sheet name="01.01-31.03.26 c" sheetId="3" state="hidden" r:id="rId2"/>
    <sheet name=" e 01.01-01.07,26" sheetId="4" r:id="rId3"/>
    <sheet name="c 01.01-01-07.26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5" l="1"/>
  <c r="E28" i="5"/>
  <c r="E29" i="5"/>
  <c r="E30" i="5"/>
  <c r="E31" i="5"/>
  <c r="E32" i="5"/>
  <c r="H32" i="5" s="1"/>
  <c r="E33" i="5"/>
  <c r="H33" i="5" s="1"/>
  <c r="E34" i="5"/>
  <c r="H35" i="5"/>
  <c r="E36" i="5"/>
  <c r="H37" i="5"/>
  <c r="E38" i="5"/>
  <c r="E39" i="5"/>
  <c r="E40" i="5"/>
  <c r="E41" i="5"/>
  <c r="E42" i="5"/>
  <c r="E43" i="5"/>
  <c r="H43" i="5" s="1"/>
  <c r="E8" i="5"/>
  <c r="E9" i="5"/>
  <c r="E10" i="5"/>
  <c r="H10" i="5" s="1"/>
  <c r="E11" i="5"/>
  <c r="H11" i="5" s="1"/>
  <c r="E12" i="5"/>
  <c r="H12" i="5" s="1"/>
  <c r="E13" i="5"/>
  <c r="E14" i="5"/>
  <c r="E15" i="5"/>
  <c r="E16" i="5"/>
  <c r="E17" i="5"/>
  <c r="H17" i="5" s="1"/>
  <c r="E18" i="5"/>
  <c r="E19" i="5"/>
  <c r="E20" i="5"/>
  <c r="H20" i="5" s="1"/>
  <c r="E23" i="5"/>
  <c r="E24" i="5"/>
  <c r="E25" i="5"/>
  <c r="H25" i="5" s="1"/>
  <c r="E26" i="5"/>
  <c r="H26" i="5" s="1"/>
  <c r="E50" i="4"/>
  <c r="I50" i="4" s="1"/>
  <c r="E51" i="4"/>
  <c r="E52" i="4"/>
  <c r="E54" i="4"/>
  <c r="E55" i="4"/>
  <c r="G55" i="4" s="1"/>
  <c r="E56" i="4"/>
  <c r="I56" i="4" s="1"/>
  <c r="E29" i="4"/>
  <c r="G29" i="4" s="1"/>
  <c r="E30" i="4"/>
  <c r="G30" i="4" s="1"/>
  <c r="E31" i="4"/>
  <c r="I31" i="4" s="1"/>
  <c r="E32" i="4"/>
  <c r="E34" i="4"/>
  <c r="I34" i="4" s="1"/>
  <c r="E35" i="4"/>
  <c r="I35" i="4" s="1"/>
  <c r="E36" i="4"/>
  <c r="G36" i="4" s="1"/>
  <c r="E37" i="4"/>
  <c r="I37" i="4" s="1"/>
  <c r="E38" i="4"/>
  <c r="I38" i="4" s="1"/>
  <c r="E39" i="4"/>
  <c r="I39" i="4" s="1"/>
  <c r="E40" i="4"/>
  <c r="I40" i="4" s="1"/>
  <c r="E41" i="4"/>
  <c r="E42" i="4"/>
  <c r="E43" i="4"/>
  <c r="G43" i="4" s="1"/>
  <c r="E44" i="4"/>
  <c r="G44" i="4" s="1"/>
  <c r="E46" i="4"/>
  <c r="I46" i="4" s="1"/>
  <c r="E47" i="4"/>
  <c r="E48" i="4"/>
  <c r="E49" i="4"/>
  <c r="E7" i="4"/>
  <c r="E8" i="4"/>
  <c r="G8" i="4" s="1"/>
  <c r="E9" i="4"/>
  <c r="I9" i="4" s="1"/>
  <c r="E10" i="4"/>
  <c r="G10" i="4" s="1"/>
  <c r="E11" i="4"/>
  <c r="I11" i="4" s="1"/>
  <c r="E12" i="4"/>
  <c r="E13" i="4"/>
  <c r="I13" i="4" s="1"/>
  <c r="E14" i="4"/>
  <c r="E15" i="4"/>
  <c r="I15" i="4" s="1"/>
  <c r="E16" i="4"/>
  <c r="I16" i="4" s="1"/>
  <c r="E17" i="4"/>
  <c r="I17" i="4" s="1"/>
  <c r="E18" i="4"/>
  <c r="I18" i="4" s="1"/>
  <c r="E19" i="4"/>
  <c r="E20" i="4"/>
  <c r="I20" i="4" s="1"/>
  <c r="E21" i="4"/>
  <c r="I21" i="4" s="1"/>
  <c r="E22" i="4"/>
  <c r="I22" i="4" s="1"/>
  <c r="E23" i="4"/>
  <c r="I23" i="4" s="1"/>
  <c r="E24" i="4"/>
  <c r="E25" i="4"/>
  <c r="E26" i="4"/>
  <c r="I26" i="4" s="1"/>
  <c r="E27" i="4"/>
  <c r="I27" i="4" s="1"/>
  <c r="E28" i="4"/>
  <c r="G43" i="5"/>
  <c r="F42" i="5"/>
  <c r="D42" i="5"/>
  <c r="G41" i="5"/>
  <c r="H41" i="5"/>
  <c r="H40" i="5"/>
  <c r="G40" i="5"/>
  <c r="G39" i="5"/>
  <c r="G38" i="5"/>
  <c r="F38" i="5"/>
  <c r="D38" i="5"/>
  <c r="G37" i="5"/>
  <c r="G35" i="5"/>
  <c r="F34" i="5"/>
  <c r="D34" i="5"/>
  <c r="G33" i="5"/>
  <c r="G32" i="5"/>
  <c r="G31" i="5"/>
  <c r="H31" i="5"/>
  <c r="G30" i="5"/>
  <c r="H30" i="5"/>
  <c r="F29" i="5"/>
  <c r="H29" i="5" s="1"/>
  <c r="D29" i="5"/>
  <c r="G28" i="5"/>
  <c r="H28" i="5"/>
  <c r="H27" i="5"/>
  <c r="G27" i="5"/>
  <c r="G26" i="5"/>
  <c r="G25" i="5"/>
  <c r="G24" i="5"/>
  <c r="H24" i="5"/>
  <c r="F23" i="5"/>
  <c r="G23" i="5" s="1"/>
  <c r="D23" i="5"/>
  <c r="H22" i="5"/>
  <c r="G22" i="5"/>
  <c r="G21" i="5"/>
  <c r="H21" i="5"/>
  <c r="G20" i="5"/>
  <c r="F19" i="5"/>
  <c r="D19" i="5"/>
  <c r="G18" i="5"/>
  <c r="G17" i="5"/>
  <c r="G16" i="5"/>
  <c r="G15" i="5"/>
  <c r="H15" i="5"/>
  <c r="F14" i="5"/>
  <c r="D14" i="5"/>
  <c r="G13" i="5"/>
  <c r="G12" i="5"/>
  <c r="G11" i="5"/>
  <c r="G10" i="5"/>
  <c r="G9" i="5"/>
  <c r="H9" i="5"/>
  <c r="F8" i="5"/>
  <c r="D8" i="5"/>
  <c r="H56" i="4"/>
  <c r="G54" i="4"/>
  <c r="F53" i="4"/>
  <c r="D53" i="4"/>
  <c r="E53" i="4" s="1"/>
  <c r="I51" i="4"/>
  <c r="H50" i="4"/>
  <c r="H46" i="4"/>
  <c r="F45" i="4"/>
  <c r="D45" i="4"/>
  <c r="E45" i="4" s="1"/>
  <c r="H43" i="4"/>
  <c r="H41" i="4"/>
  <c r="I41" i="4"/>
  <c r="H40" i="4"/>
  <c r="H39" i="4"/>
  <c r="H38" i="4"/>
  <c r="H37" i="4"/>
  <c r="H36" i="4"/>
  <c r="H35" i="4"/>
  <c r="H34" i="4"/>
  <c r="F33" i="4"/>
  <c r="D33" i="4"/>
  <c r="E33" i="4" s="1"/>
  <c r="H32" i="4"/>
  <c r="G32" i="4"/>
  <c r="H31" i="4"/>
  <c r="H30" i="4"/>
  <c r="H29" i="4"/>
  <c r="F28" i="4"/>
  <c r="D28" i="4"/>
  <c r="H26" i="4"/>
  <c r="H24" i="4"/>
  <c r="G24" i="4"/>
  <c r="H23" i="4"/>
  <c r="H22" i="4"/>
  <c r="H21" i="4"/>
  <c r="H20" i="4"/>
  <c r="G20" i="4"/>
  <c r="G19" i="4"/>
  <c r="H18" i="4"/>
  <c r="H17" i="4"/>
  <c r="G17" i="4"/>
  <c r="H16" i="4"/>
  <c r="H15" i="4"/>
  <c r="H14" i="4"/>
  <c r="H13" i="4"/>
  <c r="F12" i="4"/>
  <c r="D12" i="4"/>
  <c r="H11" i="4"/>
  <c r="G11" i="4"/>
  <c r="H10" i="4"/>
  <c r="H9" i="4"/>
  <c r="I8" i="4"/>
  <c r="H8" i="4"/>
  <c r="D7" i="4"/>
  <c r="F6" i="4"/>
  <c r="F7" i="4" s="1"/>
  <c r="D6" i="4"/>
  <c r="E6" i="4" s="1"/>
  <c r="G23" i="4" l="1"/>
  <c r="I30" i="4"/>
  <c r="G14" i="4"/>
  <c r="I14" i="4"/>
  <c r="H45" i="4"/>
  <c r="H28" i="4"/>
  <c r="I12" i="4"/>
  <c r="G34" i="5"/>
  <c r="H34" i="5"/>
  <c r="H23" i="5"/>
  <c r="G14" i="5"/>
  <c r="F7" i="5"/>
  <c r="D7" i="5"/>
  <c r="E7" i="5" s="1"/>
  <c r="I45" i="4"/>
  <c r="H38" i="5"/>
  <c r="H14" i="5"/>
  <c r="G56" i="4"/>
  <c r="H19" i="5"/>
  <c r="H42" i="5"/>
  <c r="G29" i="5"/>
  <c r="H8" i="5"/>
  <c r="G19" i="5"/>
  <c r="G8" i="5"/>
  <c r="G42" i="5"/>
  <c r="I33" i="4"/>
  <c r="G53" i="4"/>
  <c r="I6" i="4"/>
  <c r="G33" i="4"/>
  <c r="G39" i="4"/>
  <c r="H33" i="4"/>
  <c r="G9" i="4"/>
  <c r="G31" i="4"/>
  <c r="I36" i="4"/>
  <c r="G15" i="4"/>
  <c r="G18" i="4"/>
  <c r="I43" i="4"/>
  <c r="G12" i="4"/>
  <c r="I28" i="4"/>
  <c r="G34" i="4"/>
  <c r="G37" i="4"/>
  <c r="G40" i="4"/>
  <c r="H12" i="4"/>
  <c r="G26" i="4"/>
  <c r="G16" i="4"/>
  <c r="I10" i="4"/>
  <c r="I19" i="4"/>
  <c r="I29" i="4"/>
  <c r="I32" i="4"/>
  <c r="G35" i="4"/>
  <c r="G38" i="4"/>
  <c r="G41" i="4"/>
  <c r="G50" i="4"/>
  <c r="G27" i="4"/>
  <c r="G45" i="4"/>
  <c r="G6" i="4"/>
  <c r="H6" i="4"/>
  <c r="G46" i="4"/>
  <c r="G21" i="4"/>
  <c r="G28" i="4"/>
  <c r="G13" i="4"/>
  <c r="F12" i="2"/>
  <c r="I23" i="2"/>
  <c r="I19" i="2"/>
  <c r="I20" i="2"/>
  <c r="I17" i="2"/>
  <c r="H7" i="5" l="1"/>
  <c r="G7" i="5"/>
  <c r="I7" i="4"/>
  <c r="H7" i="4"/>
  <c r="G7" i="4"/>
  <c r="G32" i="3"/>
  <c r="G33" i="3"/>
  <c r="G34" i="3"/>
  <c r="G36" i="3"/>
  <c r="G37" i="3"/>
  <c r="G38" i="3"/>
  <c r="G39" i="3"/>
  <c r="G40" i="3"/>
  <c r="G41" i="3"/>
  <c r="G42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6" i="3"/>
  <c r="E35" i="3"/>
  <c r="E36" i="3"/>
  <c r="E38" i="3"/>
  <c r="E39" i="3"/>
  <c r="E40" i="3"/>
  <c r="E42" i="3"/>
  <c r="E8" i="3"/>
  <c r="E9" i="3"/>
  <c r="E10" i="3"/>
  <c r="E11" i="3"/>
  <c r="E12" i="3"/>
  <c r="E14" i="3"/>
  <c r="E15" i="3"/>
  <c r="E16" i="3"/>
  <c r="E17" i="3"/>
  <c r="E19" i="3"/>
  <c r="E20" i="3"/>
  <c r="E21" i="3"/>
  <c r="E23" i="3"/>
  <c r="E24" i="3"/>
  <c r="E25" i="3"/>
  <c r="E26" i="3"/>
  <c r="E27" i="3"/>
  <c r="E29" i="3"/>
  <c r="E30" i="3"/>
  <c r="E31" i="3"/>
  <c r="E32" i="3"/>
  <c r="E34" i="3"/>
  <c r="F37" i="3"/>
  <c r="F33" i="3"/>
  <c r="F28" i="3"/>
  <c r="F22" i="3"/>
  <c r="F18" i="3"/>
  <c r="F13" i="3"/>
  <c r="F7" i="3"/>
  <c r="E46" i="2"/>
  <c r="E47" i="2"/>
  <c r="E48" i="2"/>
  <c r="E49" i="2"/>
  <c r="E50" i="2"/>
  <c r="E51" i="2"/>
  <c r="E52" i="2"/>
  <c r="E54" i="2"/>
  <c r="E55" i="2"/>
  <c r="E56" i="2"/>
  <c r="E23" i="2"/>
  <c r="E24" i="2"/>
  <c r="E25" i="2"/>
  <c r="E26" i="2"/>
  <c r="E27" i="2"/>
  <c r="E29" i="2"/>
  <c r="E30" i="2"/>
  <c r="E31" i="2"/>
  <c r="E32" i="2"/>
  <c r="E34" i="2"/>
  <c r="E35" i="2"/>
  <c r="E36" i="2"/>
  <c r="E37" i="2"/>
  <c r="E38" i="2"/>
  <c r="E39" i="2"/>
  <c r="E40" i="2"/>
  <c r="E41" i="2"/>
  <c r="E42" i="2"/>
  <c r="E43" i="2"/>
  <c r="E44" i="2"/>
  <c r="E8" i="2"/>
  <c r="E9" i="2"/>
  <c r="E10" i="2"/>
  <c r="E11" i="2"/>
  <c r="E13" i="2"/>
  <c r="E14" i="2"/>
  <c r="E15" i="2"/>
  <c r="E16" i="2"/>
  <c r="E17" i="2"/>
  <c r="E18" i="2"/>
  <c r="E19" i="2"/>
  <c r="E20" i="2"/>
  <c r="E21" i="2"/>
  <c r="E22" i="2"/>
  <c r="F6" i="2"/>
  <c r="F7" i="2" s="1"/>
  <c r="F45" i="2"/>
  <c r="F33" i="2"/>
  <c r="F28" i="2"/>
  <c r="H42" i="3" l="1"/>
  <c r="F41" i="3"/>
  <c r="F6" i="3" s="1"/>
  <c r="D41" i="3"/>
  <c r="E41" i="3" s="1"/>
  <c r="H40" i="3"/>
  <c r="H39" i="3"/>
  <c r="D37" i="3"/>
  <c r="E37" i="3" s="1"/>
  <c r="H37" i="3" s="1"/>
  <c r="H36" i="3"/>
  <c r="H34" i="3"/>
  <c r="D33" i="3"/>
  <c r="E33" i="3" s="1"/>
  <c r="H33" i="3" s="1"/>
  <c r="H32" i="3"/>
  <c r="H31" i="3"/>
  <c r="H30" i="3"/>
  <c r="H29" i="3"/>
  <c r="D28" i="3"/>
  <c r="E28" i="3" s="1"/>
  <c r="H28" i="3" s="1"/>
  <c r="H27" i="3"/>
  <c r="H26" i="3"/>
  <c r="H25" i="3"/>
  <c r="H24" i="3"/>
  <c r="H23" i="3"/>
  <c r="D22" i="3"/>
  <c r="E22" i="3" s="1"/>
  <c r="H22" i="3" s="1"/>
  <c r="H21" i="3"/>
  <c r="H20" i="3"/>
  <c r="H19" i="3"/>
  <c r="D18" i="3"/>
  <c r="E18" i="3" s="1"/>
  <c r="H18" i="3" s="1"/>
  <c r="H16" i="3"/>
  <c r="H14" i="3"/>
  <c r="D13" i="3"/>
  <c r="E13" i="3" s="1"/>
  <c r="H13" i="3" s="1"/>
  <c r="H11" i="3"/>
  <c r="H10" i="3"/>
  <c r="H9" i="3"/>
  <c r="H8" i="3"/>
  <c r="D7" i="3"/>
  <c r="E7" i="3" s="1"/>
  <c r="H7" i="3" s="1"/>
  <c r="D6" i="3" l="1"/>
  <c r="E6" i="3" s="1"/>
  <c r="H6" i="3" s="1"/>
  <c r="H41" i="3"/>
  <c r="I51" i="2" l="1"/>
  <c r="I56" i="2"/>
  <c r="G8" i="2" l="1"/>
  <c r="G9" i="2"/>
  <c r="G10" i="2"/>
  <c r="G11" i="2"/>
  <c r="G13" i="2"/>
  <c r="G14" i="2"/>
  <c r="G15" i="2"/>
  <c r="G16" i="2"/>
  <c r="G17" i="2"/>
  <c r="G18" i="2"/>
  <c r="G19" i="2"/>
  <c r="G20" i="2"/>
  <c r="G21" i="2"/>
  <c r="G23" i="2"/>
  <c r="G24" i="2"/>
  <c r="G26" i="2"/>
  <c r="G27" i="2"/>
  <c r="G29" i="2"/>
  <c r="G30" i="2"/>
  <c r="G32" i="2"/>
  <c r="G34" i="2"/>
  <c r="G35" i="2"/>
  <c r="G36" i="2"/>
  <c r="G37" i="2"/>
  <c r="G38" i="2"/>
  <c r="G39" i="2"/>
  <c r="G41" i="2"/>
  <c r="G43" i="2"/>
  <c r="G44" i="2"/>
  <c r="G46" i="2"/>
  <c r="G50" i="2"/>
  <c r="F53" i="2"/>
  <c r="G54" i="2"/>
  <c r="G56" i="2"/>
  <c r="G40" i="2" l="1"/>
  <c r="G55" i="2"/>
  <c r="G31" i="2"/>
  <c r="H56" i="2" l="1"/>
  <c r="D53" i="2"/>
  <c r="E53" i="2" s="1"/>
  <c r="I50" i="2"/>
  <c r="H50" i="2"/>
  <c r="H46" i="2"/>
  <c r="I46" i="2"/>
  <c r="D45" i="2"/>
  <c r="H43" i="2"/>
  <c r="I43" i="2"/>
  <c r="I41" i="2"/>
  <c r="H41" i="2"/>
  <c r="H40" i="2"/>
  <c r="H39" i="2"/>
  <c r="I39" i="2"/>
  <c r="I38" i="2"/>
  <c r="H38" i="2"/>
  <c r="H37" i="2"/>
  <c r="H36" i="2"/>
  <c r="I36" i="2"/>
  <c r="I35" i="2"/>
  <c r="H35" i="2"/>
  <c r="H34" i="2"/>
  <c r="D33" i="2"/>
  <c r="E33" i="2" s="1"/>
  <c r="G33" i="2" s="1"/>
  <c r="H32" i="2"/>
  <c r="I32" i="2"/>
  <c r="I31" i="2"/>
  <c r="H31" i="2"/>
  <c r="H30" i="2"/>
  <c r="H29" i="2"/>
  <c r="D28" i="2"/>
  <c r="E28" i="2" s="1"/>
  <c r="G28" i="2" s="1"/>
  <c r="H26" i="2"/>
  <c r="I26" i="2"/>
  <c r="H24" i="2"/>
  <c r="H23" i="2"/>
  <c r="H22" i="2"/>
  <c r="I22" i="2"/>
  <c r="H21" i="2"/>
  <c r="I21" i="2"/>
  <c r="H20" i="2"/>
  <c r="I18" i="2"/>
  <c r="H18" i="2"/>
  <c r="H17" i="2"/>
  <c r="H16" i="2"/>
  <c r="I16" i="2"/>
  <c r="I15" i="2"/>
  <c r="H15" i="2"/>
  <c r="H14" i="2"/>
  <c r="H13" i="2"/>
  <c r="I13" i="2"/>
  <c r="D12" i="2"/>
  <c r="E12" i="2" s="1"/>
  <c r="G12" i="2" s="1"/>
  <c r="I11" i="2"/>
  <c r="H11" i="2"/>
  <c r="H10" i="2"/>
  <c r="I10" i="2"/>
  <c r="H9" i="2"/>
  <c r="I9" i="2"/>
  <c r="I8" i="2"/>
  <c r="H8" i="2"/>
  <c r="D7" i="2"/>
  <c r="D6" i="2"/>
  <c r="G53" i="2" l="1"/>
  <c r="H45" i="2"/>
  <c r="E45" i="2"/>
  <c r="E6" i="2"/>
  <c r="H7" i="2"/>
  <c r="E7" i="2"/>
  <c r="I37" i="2"/>
  <c r="I30" i="2"/>
  <c r="I28" i="2"/>
  <c r="I27" i="2"/>
  <c r="I12" i="2"/>
  <c r="I40" i="2"/>
  <c r="H6" i="2"/>
  <c r="I33" i="2"/>
  <c r="I34" i="2"/>
  <c r="I29" i="2"/>
  <c r="H12" i="2"/>
  <c r="H28" i="2"/>
  <c r="H33" i="2"/>
  <c r="I6" i="2" l="1"/>
  <c r="G6" i="2"/>
  <c r="G45" i="2"/>
  <c r="I45" i="2"/>
  <c r="G7" i="2"/>
  <c r="I7" i="2"/>
</calcChain>
</file>

<file path=xl/sharedStrings.xml><?xml version="1.0" encoding="utf-8"?>
<sst xmlns="http://schemas.openxmlformats.org/spreadsheetml/2006/main" count="210" uniqueCount="102">
  <si>
    <t>Տաշիր Համայնքի բյուջեի եկամուտների կատարման վերաբերյալ     հաշվետվություն</t>
  </si>
  <si>
    <t>տող</t>
  </si>
  <si>
    <t>Եկամուտների  անվանումը</t>
  </si>
  <si>
    <t>Տարեկան պլան</t>
  </si>
  <si>
    <t xml:space="preserve">եռամսյակի    պլան </t>
  </si>
  <si>
    <t>փաստացի</t>
  </si>
  <si>
    <t>կատ % եռ</t>
  </si>
  <si>
    <t>Ընդամենը եկամուտներ</t>
  </si>
  <si>
    <t xml:space="preserve">  որից            սեփական եկամուտներ </t>
  </si>
  <si>
    <t xml:space="preserve">Գույքահարկ  վարչ.տարածքներումմ գտնվող շենքերի և շին. համար </t>
  </si>
  <si>
    <t>Հողի հարկ</t>
  </si>
  <si>
    <t>անշարժ գույքի հարկ</t>
  </si>
  <si>
    <t>Գույքահարկ փոխադրամիջոցներից</t>
  </si>
  <si>
    <t>Ընդամենը տեղական տուրքեր</t>
  </si>
  <si>
    <t xml:space="preserve">         -Նոր կառուցվող օբյեկտների շին-թյուն</t>
  </si>
  <si>
    <t xml:space="preserve">շենքերի և շինությունների վերակառուցմանբարեկարգման աշխատանքներ կատարելու թույլտվության համար </t>
  </si>
  <si>
    <t xml:space="preserve">        -Օբյեկտները քանդելու աշխ-ներ</t>
  </si>
  <si>
    <t xml:space="preserve">          -Գազ և վառելիքաքսայուղային նյութեր</t>
  </si>
  <si>
    <t xml:space="preserve">        -թանկարժեք մետաղներից պատրաստված իրերի  վաճառքի ւյլտվության համար</t>
  </si>
  <si>
    <t xml:space="preserve">      -Ոգելից խմիչքների և ծխախոտի արտ. վաճառք</t>
  </si>
  <si>
    <t>հանրայինսննդի,վիճակախաղերի կազմակերպման օբյեկտներին, խաղատներին ժամը 24.00-ից հետո աշխատելու թույլտվության համար</t>
  </si>
  <si>
    <t xml:space="preserve">Համայնքի վարչ տարածքում համայնքային կանոններին համապատասխան առևտրի կազմ և իրացման24.00-ից հետո աշխատելու թույլտվության համար  </t>
  </si>
  <si>
    <t xml:space="preserve">վարչատարածքային միավորների խորհրդանիշերը  օգտագործելու թույլտվության համար  </t>
  </si>
  <si>
    <t xml:space="preserve"> Համայնքի վարչ տարածքումհանրային սննդի կազմակերպման և իրացման թույլտվության համար </t>
  </si>
  <si>
    <t>-Արտաքին գովազդ տեղադրելու</t>
  </si>
  <si>
    <t xml:space="preserve">Հ Հ վարչատարածքային միավորների խորհրդանիշերը  օգտագործելու թույլտվ. համար </t>
  </si>
  <si>
    <t>վարչական տարածքում տեխնիկական և հատուկ նշանակության իրավասություն իրականացնելու թույլտվության համար</t>
  </si>
  <si>
    <t xml:space="preserve">    ՀՀ օրենսդրությամբ սահմանված պետ տուրք</t>
  </si>
  <si>
    <t xml:space="preserve">ԱՅԼ ԵԿԱՄՈՒՏՆԵՐ  </t>
  </si>
  <si>
    <t xml:space="preserve">Գույքի վարձակալությունից եկամուտներ </t>
  </si>
  <si>
    <t>Համայնքային սեփականություն համարվող հողերի վարձակալության վարձավճարներ</t>
  </si>
  <si>
    <t>Տեղական ինքնակառավարման մարմինների գույքի վարձակալությունից</t>
  </si>
  <si>
    <t xml:space="preserve"> համայնքային հիմնարկների կողմից առանց տեղական տուրքի գանձման մատուցվող ծառ-րի դիմաց ստացվող  վճարներ</t>
  </si>
  <si>
    <t>Պետ. բյուջեից պատվիրակված լիազոր-ի համար հատկացումներ</t>
  </si>
  <si>
    <t>Տեղական վճարներ /</t>
  </si>
  <si>
    <t>մրցույթների և աճուրդների մասնակցության համար</t>
  </si>
  <si>
    <t>աղբահանության վճար վճարողներ</t>
  </si>
  <si>
    <t>խոշոր եզրաչափի աղբի հավաքման  և փոխադրման թույլտվության համար</t>
  </si>
  <si>
    <t>Ջրմուղ-կոյուղու համար</t>
  </si>
  <si>
    <t xml:space="preserve">մանկապարտեզի ծառայությունից </t>
  </si>
  <si>
    <t>արտադպրոցական դաստիարակության</t>
  </si>
  <si>
    <t>արխիվից փաստաթղթերի պատճեններ տրամադրելու համար</t>
  </si>
  <si>
    <t>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</si>
  <si>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</si>
  <si>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Վարչական իրավախախտումների պատժամիջոցներից</t>
  </si>
  <si>
    <t>Ֆիզ. անձ. և կազմ. նվիրաբեր-ից համայնքին,համայնքի բյուջե ստաց. մուտք` տրամ. ներք. աղբյուր-ից</t>
  </si>
  <si>
    <t>Պաշտոնական տրանսֆերտներ` հատկացումներ</t>
  </si>
  <si>
    <t xml:space="preserve"> Պետական բյուջեից դոտացիա</t>
  </si>
  <si>
    <t>եկամուտների կորուստների պետության կողմից փոխհատուցվող գումարներ</t>
  </si>
  <si>
    <t>Այ դոտացիա</t>
  </si>
  <si>
    <t xml:space="preserve">Նպատակային  սուբվենցիա </t>
  </si>
  <si>
    <t>Պետական բյուջեից կապիտալ սուբվենցիա</t>
  </si>
  <si>
    <t>այլ դոտացիա</t>
  </si>
  <si>
    <t>դրամաշնորհներ ստացված միջազգային  կազմ</t>
  </si>
  <si>
    <t xml:space="preserve">Կապիտալ ոչ պաշտոնական դրամաշնորհներ </t>
  </si>
  <si>
    <t>Նվիրատվություն</t>
  </si>
  <si>
    <t>Վարչական բյուջեի պահուստային ֆոնդից ֆոնդային բյուջե կատարվող հատկացումներ</t>
  </si>
  <si>
    <t xml:space="preserve"> այլ եկամուտներ</t>
  </si>
  <si>
    <t xml:space="preserve">կատ % եռամսյակ </t>
  </si>
  <si>
    <t>կատ %տարեկան</t>
  </si>
  <si>
    <t xml:space="preserve"> Տաշիր  Համայնքի բյուջեի ծախսերի կատարման վերաբերյալ     հաշվետվություն</t>
  </si>
  <si>
    <t>Ծախսերի  անվանումը</t>
  </si>
  <si>
    <t xml:space="preserve">ԸՆԴԱՄԵՆԸ ԾԱԽՍԵՐ </t>
  </si>
  <si>
    <t xml:space="preserve">ԸՆԴՀԱՆՈՒՐ ԲՆՈՒՅԹԻ ՀԱՆՐԱՅԻՆ ԾԱՌԱՅՈՒԹՅՈՒՆՆԵՐ </t>
  </si>
  <si>
    <t xml:space="preserve">Օրենսդիր և գործադիր մարմիններ,պետական կառավարում </t>
  </si>
  <si>
    <t xml:space="preserve">Ընդհանուր բնույթի այլ ծառայություններ 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</si>
  <si>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</si>
  <si>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 </t>
  </si>
  <si>
    <t xml:space="preserve">ՊԱՇՏՊԱՆՈՒԹՅՈՒՆ </t>
  </si>
  <si>
    <t xml:space="preserve">ՏՆՏԵՍԱԿԱՆ ՀԱՐԱԲԵՐՈՒԹՅՈՒՆՆԵՐ </t>
  </si>
  <si>
    <t>գյուղատնտեսություն</t>
  </si>
  <si>
    <t xml:space="preserve">Նավթամթերք և բնական գազ </t>
  </si>
  <si>
    <t xml:space="preserve">ճանապարհային տրանսպորտ </t>
  </si>
  <si>
    <t>Տնտեսական հարաբերություններ</t>
  </si>
  <si>
    <t xml:space="preserve">ՇՐՋԱԿԱ  ՄԻՋԱՎԱՅՐԻ ՊԱՇՏՊԱՆՈՒԹՅՈՒՆ </t>
  </si>
  <si>
    <t>Աղբահանում</t>
  </si>
  <si>
    <t xml:space="preserve">Կեղտաջրերի հեռացում </t>
  </si>
  <si>
    <t>Շրջակա միջավայրի պաշտպանություն (այլ դասերին չպատկանող)</t>
  </si>
  <si>
    <t xml:space="preserve">ԲՆԱԿԱՐԱՆԱՅԻՆ ՇԻՆԱՐԱՐՈՒԹՅՈՒՆ ԵՎ ԿՈՄՈՒՆԱԼ ԾԱՌԱՅՈՒԹՅՈՒՆ </t>
  </si>
  <si>
    <t>Բնակարանային շինարարություն</t>
  </si>
  <si>
    <t>Ջրամատակարարում</t>
  </si>
  <si>
    <t>Փողոցների լուսավորում</t>
  </si>
  <si>
    <t>Բնակարանային շինարարության և կոմունալ ծառայություններ (այլ դասերին չպատկանող)</t>
  </si>
  <si>
    <t xml:space="preserve">ՀԱՆԳԻՍՏ, ՄՇԱԿՈՒՅԹ ԵՎ ԿՐՈՆ </t>
  </si>
  <si>
    <t>Հանգստի և սպորտի ծառայություններ</t>
  </si>
  <si>
    <t>Գրադարաններ</t>
  </si>
  <si>
    <t>Մշակույթի տներ, ակումբներ, կենտրոններ</t>
  </si>
  <si>
    <t>Այլ մշակութային կազմակերպություններ</t>
  </si>
  <si>
    <t xml:space="preserve">ԿՐԹՈՒԹՅՈՒՆ </t>
  </si>
  <si>
    <t xml:space="preserve">Նախադպրոցական կրթություն </t>
  </si>
  <si>
    <t>Հիմն. ընդհ ,միջին և բարձ. կրթություն</t>
  </si>
  <si>
    <t>Արտադպրոցական դաստիարակություն</t>
  </si>
  <si>
    <t xml:space="preserve">ՍՈՑԻԱԼԱԿԱՆ ՊԱՇՏՊԱՆՈՒԹՅՈՒՆ </t>
  </si>
  <si>
    <t xml:space="preserve">Հարազատին կորցրած անձինք </t>
  </si>
  <si>
    <t>Ընտանիքի անդամներ և զավակներ</t>
  </si>
  <si>
    <t xml:space="preserve">Սոցիալական հատուկ արտոնություններ (այլ դասերին չպատկանող) </t>
  </si>
  <si>
    <t>ՀԻՄՆԱԿԱՆ ԲԱԺԻՆՆԵՐԻՆ ՉԴԱՍՎՈՂ ՊԱՀՈՒՍՏԱՅԻՆ ՖՈՆԴԵՐ</t>
  </si>
  <si>
    <t>ՀՀ համայնքների պահուստային ֆոնդ</t>
  </si>
  <si>
    <t>01.01-31.03.2026 թ համար</t>
  </si>
  <si>
    <t xml:space="preserve"> 01.01-31.03.26թ</t>
  </si>
  <si>
    <t>01.01-01.07.2026 թ համար</t>
  </si>
  <si>
    <t xml:space="preserve"> 01.01-01.07.26թ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</si>
</sst>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Unicode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Arial LatArm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Arial LatArm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Arial LatArm"/>
      <family val="2"/>
      <charset val="204"/>
    </font>
    <font>
      <sz val="11"/>
      <color theme="1"/>
      <name val="Arial LatArm"/>
      <family val="2"/>
      <charset val="204"/>
    </font>
    <font>
      <sz val="10"/>
      <name val="Arial LatArm"/>
      <family val="2"/>
    </font>
    <font>
      <sz val="10"/>
      <name val="Arial LatArm"/>
      <family val="2"/>
      <charset val="204"/>
    </font>
    <font>
      <sz val="9"/>
      <name val="Arial LatArm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4" applyNumberFormat="0" applyFill="0" applyProtection="0">
      <alignment horizontal="left" vertical="center" wrapText="1"/>
    </xf>
  </cellStyleXfs>
  <cellXfs count="112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11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49" fontId="7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vertical="center" wrapText="1"/>
    </xf>
    <xf numFmtId="49" fontId="7" fillId="2" borderId="0" xfId="0" applyNumberFormat="1" applyFont="1" applyFill="1" applyAlignment="1">
      <alignment wrapText="1"/>
    </xf>
    <xf numFmtId="0" fontId="12" fillId="0" borderId="1" xfId="0" applyFont="1" applyBorder="1"/>
    <xf numFmtId="0" fontId="13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5" fillId="2" borderId="4" xfId="1" applyFont="1" applyFill="1">
      <alignment horizontal="left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164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justify" vertical="center" wrapText="1"/>
    </xf>
    <xf numFmtId="164" fontId="12" fillId="0" borderId="3" xfId="0" applyNumberFormat="1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wrapText="1"/>
    </xf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justify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4" fillId="0" borderId="8" xfId="0" applyFont="1" applyBorder="1"/>
    <xf numFmtId="0" fontId="7" fillId="2" borderId="0" xfId="0" applyFont="1" applyFill="1"/>
    <xf numFmtId="0" fontId="4" fillId="0" borderId="1" xfId="0" applyFont="1" applyBorder="1"/>
    <xf numFmtId="164" fontId="8" fillId="0" borderId="0" xfId="0" applyNumberFormat="1" applyFont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3" fillId="0" borderId="1" xfId="0" applyFont="1" applyBorder="1"/>
    <xf numFmtId="49" fontId="8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3" fillId="0" borderId="0" xfId="0" applyNumberFormat="1" applyFont="1"/>
    <xf numFmtId="0" fontId="3" fillId="2" borderId="1" xfId="0" applyFont="1" applyFill="1" applyBorder="1"/>
    <xf numFmtId="164" fontId="7" fillId="0" borderId="11" xfId="0" applyNumberFormat="1" applyFont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 wrapText="1"/>
    </xf>
    <xf numFmtId="0" fontId="15" fillId="2" borderId="1" xfId="1" applyFont="1" applyFill="1" applyBorder="1">
      <alignment horizontal="left" vertical="center" wrapText="1"/>
    </xf>
    <xf numFmtId="0" fontId="13" fillId="2" borderId="1" xfId="0" applyFont="1" applyFill="1" applyBorder="1"/>
    <xf numFmtId="0" fontId="3" fillId="2" borderId="2" xfId="0" applyFont="1" applyFill="1" applyBorder="1"/>
    <xf numFmtId="0" fontId="8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15" fillId="2" borderId="12" xfId="1" applyFont="1" applyFill="1" applyBorder="1">
      <alignment horizontal="left" vertical="center" wrapText="1"/>
    </xf>
    <xf numFmtId="0" fontId="15" fillId="2" borderId="14" xfId="1" applyFont="1" applyFill="1" applyBorder="1">
      <alignment horizontal="left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/>
    </xf>
    <xf numFmtId="49" fontId="13" fillId="2" borderId="3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left_arm10_BordWW_900" xfId="1" xr:uid="{DDA72768-1758-40C4-A3E2-E5290DA4357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DE60-6597-4F51-8699-9BA93DFC6205}">
  <dimension ref="B1:I60"/>
  <sheetViews>
    <sheetView topLeftCell="A29" workbookViewId="0">
      <selection activeCell="A5" sqref="A1:XFD1048576"/>
    </sheetView>
  </sheetViews>
  <sheetFormatPr defaultRowHeight="15"/>
  <cols>
    <col min="1" max="1" width="0.140625" style="1" customWidth="1"/>
    <col min="2" max="2" width="6.5703125" style="1" customWidth="1"/>
    <col min="3" max="3" width="43.85546875" style="2" customWidth="1"/>
    <col min="4" max="4" width="11.28515625" style="1" customWidth="1"/>
    <col min="5" max="5" width="11" style="2" customWidth="1"/>
    <col min="6" max="6" width="9.42578125" style="2" customWidth="1"/>
    <col min="7" max="7" width="1.28515625" style="1" hidden="1" customWidth="1"/>
    <col min="8" max="8" width="8.140625" style="1" customWidth="1"/>
    <col min="9" max="9" width="8" style="1" customWidth="1"/>
    <col min="10" max="16384" width="9.140625" style="1"/>
  </cols>
  <sheetData>
    <row r="1" spans="2:9" hidden="1">
      <c r="C1" s="78" t="s">
        <v>0</v>
      </c>
      <c r="D1" s="78"/>
      <c r="E1" s="78"/>
      <c r="F1" s="78"/>
      <c r="G1" s="78"/>
      <c r="H1" s="78"/>
    </row>
    <row r="2" spans="2:9">
      <c r="C2" s="78"/>
      <c r="D2" s="78"/>
      <c r="E2" s="78"/>
      <c r="F2" s="78"/>
      <c r="G2" s="78"/>
      <c r="H2" s="78"/>
    </row>
    <row r="3" spans="2:9" ht="17.25" customHeight="1">
      <c r="C3" s="79" t="s">
        <v>98</v>
      </c>
      <c r="D3" s="78"/>
      <c r="E3" s="78"/>
      <c r="F3" s="78"/>
      <c r="G3" s="78"/>
      <c r="H3" s="78"/>
    </row>
    <row r="4" spans="2:9" ht="5.25" hidden="1" customHeight="1"/>
    <row r="5" spans="2:9" ht="36" customHeight="1">
      <c r="B5" s="3" t="s">
        <v>1</v>
      </c>
      <c r="C5" s="4" t="s">
        <v>2</v>
      </c>
      <c r="D5" s="5" t="s">
        <v>3</v>
      </c>
      <c r="E5" s="6" t="s">
        <v>4</v>
      </c>
      <c r="F5" s="7" t="s">
        <v>5</v>
      </c>
      <c r="G5" s="5" t="s">
        <v>6</v>
      </c>
      <c r="H5" s="5" t="s">
        <v>59</v>
      </c>
      <c r="I5" s="5" t="s">
        <v>58</v>
      </c>
    </row>
    <row r="6" spans="2:9" ht="19.5" customHeight="1">
      <c r="B6" s="80" t="s">
        <v>7</v>
      </c>
      <c r="C6" s="81"/>
      <c r="D6" s="8">
        <f>D8+D9+D10+D11+D13+D14+D15+D16+D17+D18+D19+D20+D22+D23+D24+D25+D26+D29+D30+D32+D34+D35+D37+D38+D39+D41+D42+D43+D44+D46+D47+D48+D49+D50+D51+D52+D54+D55+D56+D36+D40</f>
        <v>4131135</v>
      </c>
      <c r="E6" s="9">
        <f>D6/4*1</f>
        <v>1032783.75</v>
      </c>
      <c r="F6" s="10">
        <f>F8+F9+F10+F11+F13+F14+F15+F16+F17+F18+F20+F22+F23+F24+F25+F26+F29+F30+F32+F34+F35+F36+F37+F38+F39+F41+F43+F44+F46+F48+F49+F50+F52+F54+F55+F56</f>
        <v>477382.40000000002</v>
      </c>
      <c r="G6" s="8">
        <f>F6/E6*100</f>
        <v>46.222880636919392</v>
      </c>
      <c r="H6" s="8">
        <f>F6/D6*100</f>
        <v>11.555720159229848</v>
      </c>
      <c r="I6" s="11">
        <f t="shared" ref="I6:I23" si="0">F6/E6*100</f>
        <v>46.222880636919392</v>
      </c>
    </row>
    <row r="7" spans="2:9" ht="30.75" customHeight="1">
      <c r="B7" s="80" t="s">
        <v>8</v>
      </c>
      <c r="C7" s="81"/>
      <c r="D7" s="8">
        <f>D8+D9+D10+D11+D13+D14+D15+D16+D17+D18+D19+D20+D22+D23+D24+D25+D26+D29+D30+D34+D35+D36+D37+D38+D39+D40+D41+D43+D56</f>
        <v>389154</v>
      </c>
      <c r="E7" s="9">
        <f t="shared" ref="E7:E56" si="1">D7/4*1</f>
        <v>97288.5</v>
      </c>
      <c r="F7" s="10">
        <f>F6-F46-F48-F49-F50-F52</f>
        <v>69626.399999999994</v>
      </c>
      <c r="G7" s="8">
        <f t="shared" ref="G7:G56" si="2">F7/E7*100</f>
        <v>71.566937510599914</v>
      </c>
      <c r="H7" s="8">
        <f t="shared" ref="H7:H56" si="3">F7/D7*100</f>
        <v>17.891734377649978</v>
      </c>
      <c r="I7" s="11">
        <f t="shared" si="0"/>
        <v>71.566937510599914</v>
      </c>
    </row>
    <row r="8" spans="2:9" ht="50.25" customHeight="1">
      <c r="B8" s="12">
        <v>1111</v>
      </c>
      <c r="C8" s="13" t="s">
        <v>9</v>
      </c>
      <c r="D8" s="8">
        <v>2300</v>
      </c>
      <c r="E8" s="9">
        <f t="shared" si="1"/>
        <v>575</v>
      </c>
      <c r="F8" s="10">
        <v>1344.9</v>
      </c>
      <c r="G8" s="8">
        <f t="shared" si="2"/>
        <v>233.89565217391305</v>
      </c>
      <c r="H8" s="8">
        <f t="shared" si="3"/>
        <v>58.473913043478262</v>
      </c>
      <c r="I8" s="11">
        <f t="shared" si="0"/>
        <v>233.89565217391305</v>
      </c>
    </row>
    <row r="9" spans="2:9" ht="15.75" customHeight="1">
      <c r="B9" s="12">
        <v>1112</v>
      </c>
      <c r="C9" s="14" t="s">
        <v>10</v>
      </c>
      <c r="D9" s="8">
        <v>8000</v>
      </c>
      <c r="E9" s="9">
        <f t="shared" si="1"/>
        <v>2000</v>
      </c>
      <c r="F9" s="10">
        <v>3639.7</v>
      </c>
      <c r="G9" s="8">
        <f t="shared" si="2"/>
        <v>181.98499999999999</v>
      </c>
      <c r="H9" s="8">
        <f t="shared" si="3"/>
        <v>45.496249999999996</v>
      </c>
      <c r="I9" s="11">
        <f t="shared" si="0"/>
        <v>181.98499999999999</v>
      </c>
    </row>
    <row r="10" spans="2:9">
      <c r="B10" s="15">
        <v>1113</v>
      </c>
      <c r="C10" s="14" t="s">
        <v>11</v>
      </c>
      <c r="D10" s="16">
        <v>70000</v>
      </c>
      <c r="E10" s="9">
        <f t="shared" si="1"/>
        <v>17500</v>
      </c>
      <c r="F10" s="17">
        <v>7605.8</v>
      </c>
      <c r="G10" s="8">
        <f t="shared" si="2"/>
        <v>43.461714285714287</v>
      </c>
      <c r="H10" s="8">
        <f t="shared" si="3"/>
        <v>10.865428571428572</v>
      </c>
      <c r="I10" s="11">
        <f t="shared" si="0"/>
        <v>43.461714285714287</v>
      </c>
    </row>
    <row r="11" spans="2:9">
      <c r="B11" s="15">
        <v>1121</v>
      </c>
      <c r="C11" s="14" t="s">
        <v>12</v>
      </c>
      <c r="D11" s="16">
        <v>143000</v>
      </c>
      <c r="E11" s="9">
        <f t="shared" si="1"/>
        <v>35750</v>
      </c>
      <c r="F11" s="17">
        <v>29253.9</v>
      </c>
      <c r="G11" s="8">
        <f t="shared" si="2"/>
        <v>81.829090909090922</v>
      </c>
      <c r="H11" s="8">
        <f t="shared" si="3"/>
        <v>20.457272727272731</v>
      </c>
      <c r="I11" s="11">
        <f t="shared" si="0"/>
        <v>81.829090909090922</v>
      </c>
    </row>
    <row r="12" spans="2:9">
      <c r="B12" s="82" t="s">
        <v>13</v>
      </c>
      <c r="C12" s="83"/>
      <c r="D12" s="16">
        <f>D13+D14+D15+D16+D17+D18+D19+D23+D25+D20+D21+D22+D24</f>
        <v>9404</v>
      </c>
      <c r="E12" s="9">
        <f t="shared" si="1"/>
        <v>2351</v>
      </c>
      <c r="F12" s="17">
        <f>F13+F14+F15+F16+F17+F18+F20+F22+F23+F24+F25</f>
        <v>5116.3999999999996</v>
      </c>
      <c r="G12" s="8">
        <f t="shared" si="2"/>
        <v>217.62654189706504</v>
      </c>
      <c r="H12" s="8">
        <f t="shared" si="3"/>
        <v>54.40663547426626</v>
      </c>
      <c r="I12" s="11">
        <f t="shared" si="0"/>
        <v>217.62654189706504</v>
      </c>
    </row>
    <row r="13" spans="2:9" ht="15.75" customHeight="1">
      <c r="B13" s="18">
        <v>11301</v>
      </c>
      <c r="C13" s="14" t="s">
        <v>14</v>
      </c>
      <c r="D13" s="16">
        <v>1500</v>
      </c>
      <c r="E13" s="9">
        <f t="shared" si="1"/>
        <v>375</v>
      </c>
      <c r="F13" s="17">
        <v>235</v>
      </c>
      <c r="G13" s="8">
        <f t="shared" si="2"/>
        <v>62.666666666666671</v>
      </c>
      <c r="H13" s="8">
        <f t="shared" si="3"/>
        <v>15.666666666666668</v>
      </c>
      <c r="I13" s="11">
        <f t="shared" si="0"/>
        <v>62.666666666666671</v>
      </c>
    </row>
    <row r="14" spans="2:9" ht="39" customHeight="1">
      <c r="B14" s="19">
        <v>11302</v>
      </c>
      <c r="C14" s="20" t="s">
        <v>15</v>
      </c>
      <c r="D14" s="16">
        <v>60</v>
      </c>
      <c r="E14" s="9">
        <f t="shared" si="1"/>
        <v>15</v>
      </c>
      <c r="F14" s="17">
        <v>0</v>
      </c>
      <c r="G14" s="8">
        <f t="shared" si="2"/>
        <v>0</v>
      </c>
      <c r="H14" s="8">
        <f t="shared" si="3"/>
        <v>0</v>
      </c>
      <c r="I14" s="11"/>
    </row>
    <row r="15" spans="2:9">
      <c r="B15" s="18">
        <v>11303</v>
      </c>
      <c r="C15" s="14" t="s">
        <v>16</v>
      </c>
      <c r="D15" s="16">
        <v>80</v>
      </c>
      <c r="E15" s="9">
        <f t="shared" si="1"/>
        <v>20</v>
      </c>
      <c r="F15" s="17">
        <v>10</v>
      </c>
      <c r="G15" s="8">
        <f t="shared" si="2"/>
        <v>50</v>
      </c>
      <c r="H15" s="8">
        <f t="shared" si="3"/>
        <v>12.5</v>
      </c>
      <c r="I15" s="11">
        <f t="shared" si="0"/>
        <v>50</v>
      </c>
    </row>
    <row r="16" spans="2:9" ht="22.5" customHeight="1">
      <c r="B16" s="18">
        <v>11304</v>
      </c>
      <c r="C16" s="21" t="s">
        <v>17</v>
      </c>
      <c r="D16" s="16">
        <v>2000</v>
      </c>
      <c r="E16" s="9">
        <f t="shared" si="1"/>
        <v>500</v>
      </c>
      <c r="F16" s="17">
        <v>1800</v>
      </c>
      <c r="G16" s="8">
        <f t="shared" si="2"/>
        <v>360</v>
      </c>
      <c r="H16" s="8">
        <f t="shared" si="3"/>
        <v>90</v>
      </c>
      <c r="I16" s="11">
        <f t="shared" si="0"/>
        <v>360</v>
      </c>
    </row>
    <row r="17" spans="2:9" ht="27" customHeight="1">
      <c r="B17" s="18">
        <v>11306</v>
      </c>
      <c r="C17" s="22" t="s">
        <v>18</v>
      </c>
      <c r="D17" s="16">
        <v>100</v>
      </c>
      <c r="E17" s="9">
        <f t="shared" si="1"/>
        <v>25</v>
      </c>
      <c r="F17" s="17">
        <v>100</v>
      </c>
      <c r="G17" s="8">
        <f t="shared" si="2"/>
        <v>400</v>
      </c>
      <c r="H17" s="8">
        <f t="shared" si="3"/>
        <v>100</v>
      </c>
      <c r="I17" s="11">
        <f t="shared" si="0"/>
        <v>400</v>
      </c>
    </row>
    <row r="18" spans="2:9" ht="28.5" customHeight="1">
      <c r="B18" s="18">
        <v>11307</v>
      </c>
      <c r="C18" s="20" t="s">
        <v>19</v>
      </c>
      <c r="D18" s="16">
        <v>4800</v>
      </c>
      <c r="E18" s="9">
        <f t="shared" si="1"/>
        <v>1200</v>
      </c>
      <c r="F18" s="17">
        <v>2613</v>
      </c>
      <c r="G18" s="8">
        <f t="shared" si="2"/>
        <v>217.75000000000003</v>
      </c>
      <c r="H18" s="8">
        <f t="shared" si="3"/>
        <v>54.437500000000007</v>
      </c>
      <c r="I18" s="11">
        <f t="shared" si="0"/>
        <v>217.75000000000003</v>
      </c>
    </row>
    <row r="19" spans="2:9" s="24" customFormat="1" ht="58.5" hidden="1" customHeight="1">
      <c r="B19" s="23"/>
      <c r="C19" s="20" t="s">
        <v>20</v>
      </c>
      <c r="D19" s="16">
        <v>0</v>
      </c>
      <c r="E19" s="9">
        <f t="shared" si="1"/>
        <v>0</v>
      </c>
      <c r="F19" s="17"/>
      <c r="G19" s="8" t="e">
        <f t="shared" si="2"/>
        <v>#DIV/0!</v>
      </c>
      <c r="H19" s="8"/>
      <c r="I19" s="11" t="e">
        <f t="shared" si="0"/>
        <v>#DIV/0!</v>
      </c>
    </row>
    <row r="20" spans="2:9" s="24" customFormat="1" ht="51.75" customHeight="1">
      <c r="B20" s="25">
        <v>11309</v>
      </c>
      <c r="C20" s="20" t="s">
        <v>21</v>
      </c>
      <c r="D20" s="16">
        <v>150</v>
      </c>
      <c r="E20" s="9">
        <f t="shared" si="1"/>
        <v>37.5</v>
      </c>
      <c r="F20" s="17">
        <v>125</v>
      </c>
      <c r="G20" s="8">
        <f t="shared" si="2"/>
        <v>333.33333333333337</v>
      </c>
      <c r="H20" s="8">
        <f t="shared" si="3"/>
        <v>83.333333333333343</v>
      </c>
      <c r="I20" s="11">
        <f t="shared" si="0"/>
        <v>333.33333333333337</v>
      </c>
    </row>
    <row r="21" spans="2:9" s="24" customFormat="1" ht="42.75" hidden="1" customHeight="1">
      <c r="B21" s="23"/>
      <c r="C21" s="20" t="s">
        <v>22</v>
      </c>
      <c r="D21" s="16">
        <v>0</v>
      </c>
      <c r="E21" s="9">
        <f t="shared" si="1"/>
        <v>0</v>
      </c>
      <c r="F21" s="17"/>
      <c r="G21" s="8" t="e">
        <f t="shared" si="2"/>
        <v>#DIV/0!</v>
      </c>
      <c r="H21" s="8" t="e">
        <f t="shared" si="3"/>
        <v>#DIV/0!</v>
      </c>
      <c r="I21" s="11" t="e">
        <f t="shared" si="0"/>
        <v>#DIV/0!</v>
      </c>
    </row>
    <row r="22" spans="2:9" s="24" customFormat="1" ht="42.75" customHeight="1">
      <c r="B22" s="26">
        <v>11310</v>
      </c>
      <c r="C22" s="20" t="s">
        <v>23</v>
      </c>
      <c r="D22" s="16">
        <v>250</v>
      </c>
      <c r="E22" s="9">
        <f t="shared" si="1"/>
        <v>62.5</v>
      </c>
      <c r="F22" s="17">
        <v>185</v>
      </c>
      <c r="G22" s="8"/>
      <c r="H22" s="8">
        <f t="shared" si="3"/>
        <v>74</v>
      </c>
      <c r="I22" s="11">
        <f t="shared" si="0"/>
        <v>296</v>
      </c>
    </row>
    <row r="23" spans="2:9" ht="17.25" customHeight="1">
      <c r="B23" s="18">
        <v>11312</v>
      </c>
      <c r="C23" s="14" t="s">
        <v>24</v>
      </c>
      <c r="D23" s="16">
        <v>64</v>
      </c>
      <c r="E23" s="9">
        <f t="shared" si="1"/>
        <v>16</v>
      </c>
      <c r="F23" s="17">
        <v>48.4</v>
      </c>
      <c r="G23" s="8">
        <f t="shared" si="2"/>
        <v>302.5</v>
      </c>
      <c r="H23" s="8">
        <f t="shared" si="3"/>
        <v>75.625</v>
      </c>
      <c r="I23" s="11">
        <f t="shared" si="0"/>
        <v>302.5</v>
      </c>
    </row>
    <row r="24" spans="2:9" ht="30" customHeight="1">
      <c r="B24" s="18">
        <v>11313</v>
      </c>
      <c r="C24" s="27" t="s">
        <v>25</v>
      </c>
      <c r="D24" s="16">
        <v>300</v>
      </c>
      <c r="E24" s="9">
        <f t="shared" si="1"/>
        <v>75</v>
      </c>
      <c r="F24" s="17">
        <v>0</v>
      </c>
      <c r="G24" s="8">
        <f t="shared" si="2"/>
        <v>0</v>
      </c>
      <c r="H24" s="8">
        <f t="shared" si="3"/>
        <v>0</v>
      </c>
      <c r="I24" s="11">
        <v>0</v>
      </c>
    </row>
    <row r="25" spans="2:9" s="24" customFormat="1" ht="38.25">
      <c r="B25" s="63">
        <v>11317</v>
      </c>
      <c r="C25" s="20" t="s">
        <v>26</v>
      </c>
      <c r="D25" s="28">
        <v>100</v>
      </c>
      <c r="E25" s="9">
        <f t="shared" si="1"/>
        <v>25</v>
      </c>
      <c r="F25" s="17">
        <v>0</v>
      </c>
      <c r="G25" s="8"/>
      <c r="H25" s="8">
        <v>0</v>
      </c>
      <c r="I25" s="11">
        <v>0</v>
      </c>
    </row>
    <row r="26" spans="2:9">
      <c r="B26" s="84" t="s">
        <v>27</v>
      </c>
      <c r="C26" s="85"/>
      <c r="D26" s="28">
        <v>7000</v>
      </c>
      <c r="E26" s="9">
        <f t="shared" si="1"/>
        <v>1750</v>
      </c>
      <c r="F26" s="17">
        <v>1430.8</v>
      </c>
      <c r="G26" s="8">
        <f t="shared" si="2"/>
        <v>81.760000000000005</v>
      </c>
      <c r="H26" s="8">
        <f t="shared" si="3"/>
        <v>20.440000000000001</v>
      </c>
      <c r="I26" s="11">
        <f t="shared" ref="I26:I41" si="4">F26/E26*100</f>
        <v>81.760000000000005</v>
      </c>
    </row>
    <row r="27" spans="2:9" ht="12.75" hidden="1" customHeight="1">
      <c r="B27" s="86" t="s">
        <v>28</v>
      </c>
      <c r="C27" s="87"/>
      <c r="D27" s="28"/>
      <c r="E27" s="9">
        <f t="shared" si="1"/>
        <v>0</v>
      </c>
      <c r="F27" s="17"/>
      <c r="G27" s="8" t="e">
        <f t="shared" si="2"/>
        <v>#DIV/0!</v>
      </c>
      <c r="H27" s="8"/>
      <c r="I27" s="11" t="e">
        <f t="shared" si="4"/>
        <v>#DIV/0!</v>
      </c>
    </row>
    <row r="28" spans="2:9" ht="17.25" customHeight="1">
      <c r="B28" s="84" t="s">
        <v>29</v>
      </c>
      <c r="C28" s="85"/>
      <c r="D28" s="28">
        <f>D29+D30</f>
        <v>92000</v>
      </c>
      <c r="E28" s="9">
        <f t="shared" si="1"/>
        <v>23000</v>
      </c>
      <c r="F28" s="17">
        <f>F29+F30</f>
        <v>11347.7</v>
      </c>
      <c r="G28" s="8">
        <f t="shared" si="2"/>
        <v>49.337826086956525</v>
      </c>
      <c r="H28" s="8">
        <f t="shared" si="3"/>
        <v>12.334456521739131</v>
      </c>
      <c r="I28" s="11">
        <f t="shared" si="4"/>
        <v>49.337826086956525</v>
      </c>
    </row>
    <row r="29" spans="2:9" ht="26.25">
      <c r="B29" s="64">
        <v>1331</v>
      </c>
      <c r="C29" s="30" t="s">
        <v>30</v>
      </c>
      <c r="D29" s="31">
        <v>85000</v>
      </c>
      <c r="E29" s="9">
        <f t="shared" si="1"/>
        <v>21250</v>
      </c>
      <c r="F29" s="10">
        <v>9186.5</v>
      </c>
      <c r="G29" s="8">
        <f t="shared" si="2"/>
        <v>43.230588235294114</v>
      </c>
      <c r="H29" s="8">
        <f t="shared" si="3"/>
        <v>10.807647058823528</v>
      </c>
      <c r="I29" s="11">
        <f t="shared" si="4"/>
        <v>43.230588235294114</v>
      </c>
    </row>
    <row r="30" spans="2:9" ht="27.75" customHeight="1">
      <c r="B30" s="64">
        <v>1334</v>
      </c>
      <c r="C30" s="32" t="s">
        <v>31</v>
      </c>
      <c r="D30" s="33">
        <v>7000</v>
      </c>
      <c r="E30" s="9">
        <f t="shared" si="1"/>
        <v>1750</v>
      </c>
      <c r="F30" s="34">
        <v>2161.1999999999998</v>
      </c>
      <c r="G30" s="8">
        <f t="shared" si="2"/>
        <v>123.49714285714283</v>
      </c>
      <c r="H30" s="8">
        <f t="shared" si="3"/>
        <v>30.874285714285708</v>
      </c>
      <c r="I30" s="11">
        <f t="shared" si="4"/>
        <v>123.49714285714283</v>
      </c>
    </row>
    <row r="31" spans="2:9" ht="48" hidden="1" customHeight="1">
      <c r="B31" s="65">
        <v>1343</v>
      </c>
      <c r="C31" s="35" t="s">
        <v>32</v>
      </c>
      <c r="D31" s="31">
        <v>0</v>
      </c>
      <c r="E31" s="9">
        <f t="shared" si="1"/>
        <v>0</v>
      </c>
      <c r="F31" s="34">
        <v>0</v>
      </c>
      <c r="G31" s="8" t="e">
        <f t="shared" si="2"/>
        <v>#DIV/0!</v>
      </c>
      <c r="H31" s="8" t="e">
        <f t="shared" si="3"/>
        <v>#DIV/0!</v>
      </c>
      <c r="I31" s="11" t="e">
        <f t="shared" si="4"/>
        <v>#DIV/0!</v>
      </c>
    </row>
    <row r="32" spans="2:9" ht="26.25" customHeight="1">
      <c r="B32" s="76" t="s">
        <v>33</v>
      </c>
      <c r="C32" s="77"/>
      <c r="D32" s="28">
        <v>1999</v>
      </c>
      <c r="E32" s="9">
        <f t="shared" si="1"/>
        <v>499.75</v>
      </c>
      <c r="F32" s="34">
        <v>399.8</v>
      </c>
      <c r="G32" s="8">
        <f t="shared" si="2"/>
        <v>80</v>
      </c>
      <c r="H32" s="8">
        <f t="shared" si="3"/>
        <v>20</v>
      </c>
      <c r="I32" s="11">
        <f t="shared" si="4"/>
        <v>80</v>
      </c>
    </row>
    <row r="33" spans="2:9" ht="17.25" customHeight="1">
      <c r="B33" s="72" t="s">
        <v>34</v>
      </c>
      <c r="C33" s="73"/>
      <c r="D33" s="36">
        <f>D34+D35+D37+D38+D39+D41+D43+D36+D40</f>
        <v>54450</v>
      </c>
      <c r="E33" s="9">
        <f t="shared" si="1"/>
        <v>13612.5</v>
      </c>
      <c r="F33" s="34">
        <f>F34+F35+F36+F37+F38+F39+F41+F43</f>
        <v>9091.4</v>
      </c>
      <c r="G33" s="31">
        <f t="shared" si="2"/>
        <v>66.787144168962357</v>
      </c>
      <c r="H33" s="31">
        <f t="shared" si="3"/>
        <v>16.696786042240589</v>
      </c>
      <c r="I33" s="11">
        <f t="shared" si="4"/>
        <v>66.787144168962357</v>
      </c>
    </row>
    <row r="34" spans="2:9" ht="26.25">
      <c r="B34" s="66">
        <v>13505</v>
      </c>
      <c r="C34" s="20" t="s">
        <v>35</v>
      </c>
      <c r="D34" s="28">
        <v>300</v>
      </c>
      <c r="E34" s="9">
        <f t="shared" si="1"/>
        <v>75</v>
      </c>
      <c r="F34" s="34">
        <v>58</v>
      </c>
      <c r="G34" s="31">
        <f t="shared" si="2"/>
        <v>77.333333333333329</v>
      </c>
      <c r="H34" s="31">
        <f t="shared" si="3"/>
        <v>19.333333333333332</v>
      </c>
      <c r="I34" s="11">
        <f t="shared" si="4"/>
        <v>77.333333333333329</v>
      </c>
    </row>
    <row r="35" spans="2:9">
      <c r="B35" s="66">
        <v>13507</v>
      </c>
      <c r="C35" s="14" t="s">
        <v>36</v>
      </c>
      <c r="D35" s="28">
        <v>24000</v>
      </c>
      <c r="E35" s="9">
        <f t="shared" si="1"/>
        <v>6000</v>
      </c>
      <c r="F35" s="34">
        <v>2887.8</v>
      </c>
      <c r="G35" s="31">
        <f t="shared" si="2"/>
        <v>48.13</v>
      </c>
      <c r="H35" s="31">
        <f t="shared" si="3"/>
        <v>12.032500000000001</v>
      </c>
      <c r="I35" s="11">
        <f t="shared" si="4"/>
        <v>48.13</v>
      </c>
    </row>
    <row r="36" spans="2:9" ht="26.25">
      <c r="B36" s="64">
        <v>13508</v>
      </c>
      <c r="C36" s="37" t="s">
        <v>37</v>
      </c>
      <c r="D36" s="28">
        <v>200</v>
      </c>
      <c r="E36" s="9">
        <f t="shared" si="1"/>
        <v>50</v>
      </c>
      <c r="F36" s="34">
        <v>0</v>
      </c>
      <c r="G36" s="31">
        <f t="shared" si="2"/>
        <v>0</v>
      </c>
      <c r="H36" s="31">
        <f t="shared" si="3"/>
        <v>0</v>
      </c>
      <c r="I36" s="11">
        <f t="shared" si="4"/>
        <v>0</v>
      </c>
    </row>
    <row r="37" spans="2:9">
      <c r="B37" s="66">
        <v>13510</v>
      </c>
      <c r="C37" s="38" t="s">
        <v>38</v>
      </c>
      <c r="D37" s="28">
        <v>1650</v>
      </c>
      <c r="E37" s="9">
        <f t="shared" si="1"/>
        <v>412.5</v>
      </c>
      <c r="F37" s="34">
        <v>171.6</v>
      </c>
      <c r="G37" s="31">
        <f t="shared" si="2"/>
        <v>41.6</v>
      </c>
      <c r="H37" s="31">
        <f t="shared" si="3"/>
        <v>10.4</v>
      </c>
      <c r="I37" s="11">
        <f t="shared" si="4"/>
        <v>41.6</v>
      </c>
    </row>
    <row r="38" spans="2:9">
      <c r="B38" s="66">
        <v>13513</v>
      </c>
      <c r="C38" s="38" t="s">
        <v>39</v>
      </c>
      <c r="D38" s="28">
        <v>21000</v>
      </c>
      <c r="E38" s="9">
        <f t="shared" si="1"/>
        <v>5250</v>
      </c>
      <c r="F38" s="34">
        <v>4389.2</v>
      </c>
      <c r="G38" s="31">
        <f t="shared" si="2"/>
        <v>83.603809523809531</v>
      </c>
      <c r="H38" s="31">
        <f t="shared" si="3"/>
        <v>20.900952380952383</v>
      </c>
      <c r="I38" s="11">
        <f t="shared" si="4"/>
        <v>83.603809523809531</v>
      </c>
    </row>
    <row r="39" spans="2:9" ht="14.25" customHeight="1">
      <c r="B39" s="66">
        <v>13514</v>
      </c>
      <c r="C39" s="38" t="s">
        <v>40</v>
      </c>
      <c r="D39" s="28">
        <v>6800</v>
      </c>
      <c r="E39" s="9">
        <f t="shared" si="1"/>
        <v>1700</v>
      </c>
      <c r="F39" s="34">
        <v>1554</v>
      </c>
      <c r="G39" s="31">
        <f t="shared" si="2"/>
        <v>91.411764705882348</v>
      </c>
      <c r="H39" s="31">
        <f t="shared" si="3"/>
        <v>22.852941176470587</v>
      </c>
      <c r="I39" s="11">
        <f t="shared" si="4"/>
        <v>91.411764705882348</v>
      </c>
    </row>
    <row r="40" spans="2:9" ht="26.25" hidden="1">
      <c r="B40" s="66">
        <v>13518</v>
      </c>
      <c r="C40" s="39" t="s">
        <v>41</v>
      </c>
      <c r="D40" s="28">
        <v>0</v>
      </c>
      <c r="E40" s="9">
        <f t="shared" si="1"/>
        <v>0</v>
      </c>
      <c r="F40" s="34">
        <v>0</v>
      </c>
      <c r="G40" s="31" t="e">
        <f t="shared" si="2"/>
        <v>#DIV/0!</v>
      </c>
      <c r="H40" s="31" t="e">
        <f t="shared" si="3"/>
        <v>#DIV/0!</v>
      </c>
      <c r="I40" s="11" t="e">
        <f t="shared" si="4"/>
        <v>#DIV/0!</v>
      </c>
    </row>
    <row r="41" spans="2:9" ht="18" customHeight="1">
      <c r="B41" s="66">
        <v>13519</v>
      </c>
      <c r="C41" s="40" t="s">
        <v>42</v>
      </c>
      <c r="D41" s="28">
        <v>200</v>
      </c>
      <c r="E41" s="9">
        <f t="shared" si="1"/>
        <v>50</v>
      </c>
      <c r="F41" s="34">
        <v>30</v>
      </c>
      <c r="G41" s="31">
        <f t="shared" si="2"/>
        <v>60</v>
      </c>
      <c r="H41" s="31">
        <f t="shared" si="3"/>
        <v>15</v>
      </c>
      <c r="I41" s="11">
        <f t="shared" si="4"/>
        <v>60</v>
      </c>
    </row>
    <row r="42" spans="2:9" ht="38.25" hidden="1">
      <c r="B42" s="66">
        <v>1352</v>
      </c>
      <c r="C42" s="27" t="s">
        <v>43</v>
      </c>
      <c r="D42" s="28"/>
      <c r="E42" s="9">
        <f t="shared" si="1"/>
        <v>0</v>
      </c>
      <c r="F42" s="34">
        <v>0</v>
      </c>
      <c r="G42" s="31"/>
      <c r="H42" s="31"/>
      <c r="I42" s="11"/>
    </row>
    <row r="43" spans="2:9" ht="26.25">
      <c r="B43" s="67">
        <v>1361</v>
      </c>
      <c r="C43" s="30" t="s">
        <v>44</v>
      </c>
      <c r="D43" s="28">
        <v>300</v>
      </c>
      <c r="E43" s="9">
        <f t="shared" si="1"/>
        <v>75</v>
      </c>
      <c r="F43" s="34">
        <v>0.8</v>
      </c>
      <c r="G43" s="31">
        <f t="shared" si="2"/>
        <v>1.0666666666666669</v>
      </c>
      <c r="H43" s="31">
        <f t="shared" si="3"/>
        <v>0.26666666666666672</v>
      </c>
      <c r="I43" s="11">
        <f>F43/E43*100</f>
        <v>1.0666666666666669</v>
      </c>
    </row>
    <row r="44" spans="2:9" ht="38.25">
      <c r="B44" s="64">
        <v>1372</v>
      </c>
      <c r="C44" s="27" t="s">
        <v>45</v>
      </c>
      <c r="D44" s="28">
        <v>0</v>
      </c>
      <c r="E44" s="9">
        <f t="shared" si="1"/>
        <v>0</v>
      </c>
      <c r="F44" s="34">
        <v>0</v>
      </c>
      <c r="G44" s="31" t="e">
        <f t="shared" si="2"/>
        <v>#DIV/0!</v>
      </c>
      <c r="H44" s="31"/>
      <c r="I44" s="11"/>
    </row>
    <row r="45" spans="2:9" ht="22.5" customHeight="1">
      <c r="B45" s="72" t="s">
        <v>46</v>
      </c>
      <c r="C45" s="73"/>
      <c r="D45" s="28">
        <f>D46+D47+D48+D49+D50+D52</f>
        <v>3739982</v>
      </c>
      <c r="E45" s="9">
        <f t="shared" si="1"/>
        <v>934995.5</v>
      </c>
      <c r="F45" s="41">
        <f>F46+F48+F49+F50+F52</f>
        <v>407756</v>
      </c>
      <c r="G45" s="31">
        <f t="shared" si="2"/>
        <v>43.6104772696767</v>
      </c>
      <c r="H45" s="31">
        <f t="shared" si="3"/>
        <v>10.902619317419175</v>
      </c>
      <c r="I45" s="11">
        <f>F45/E45*100</f>
        <v>43.6104772696767</v>
      </c>
    </row>
    <row r="46" spans="2:9" ht="15.75" customHeight="1">
      <c r="B46" s="29">
        <v>1251</v>
      </c>
      <c r="C46" s="20" t="s">
        <v>47</v>
      </c>
      <c r="D46" s="28">
        <v>1619272</v>
      </c>
      <c r="E46" s="9">
        <f>D46/4*1</f>
        <v>404818</v>
      </c>
      <c r="F46" s="41">
        <v>402396.9</v>
      </c>
      <c r="G46" s="31">
        <f t="shared" si="2"/>
        <v>99.401928767989574</v>
      </c>
      <c r="H46" s="31">
        <f t="shared" si="3"/>
        <v>24.850482191997393</v>
      </c>
      <c r="I46" s="11">
        <f>F46/E46*100</f>
        <v>99.401928767989574</v>
      </c>
    </row>
    <row r="47" spans="2:9" ht="25.5" hidden="1">
      <c r="B47" s="29"/>
      <c r="C47" s="42" t="s">
        <v>48</v>
      </c>
      <c r="D47" s="28">
        <v>0</v>
      </c>
      <c r="E47" s="9">
        <f t="shared" si="1"/>
        <v>0</v>
      </c>
      <c r="F47" s="34">
        <v>0</v>
      </c>
      <c r="G47" s="31"/>
      <c r="H47" s="31"/>
      <c r="I47" s="11"/>
    </row>
    <row r="48" spans="2:9">
      <c r="B48" s="29">
        <v>1254</v>
      </c>
      <c r="C48" s="14" t="s">
        <v>49</v>
      </c>
      <c r="D48" s="28">
        <v>0</v>
      </c>
      <c r="E48" s="9">
        <f t="shared" si="1"/>
        <v>0</v>
      </c>
      <c r="F48" s="34">
        <v>0</v>
      </c>
      <c r="G48" s="31"/>
      <c r="H48" s="31"/>
      <c r="I48" s="11"/>
    </row>
    <row r="49" spans="2:9">
      <c r="B49" s="29">
        <v>1255</v>
      </c>
      <c r="C49" s="14" t="s">
        <v>50</v>
      </c>
      <c r="D49" s="28">
        <v>0</v>
      </c>
      <c r="E49" s="9">
        <f t="shared" si="1"/>
        <v>0</v>
      </c>
      <c r="F49" s="34">
        <v>359.1</v>
      </c>
      <c r="G49" s="31"/>
      <c r="H49" s="31"/>
      <c r="I49" s="11"/>
    </row>
    <row r="50" spans="2:9" ht="17.25" customHeight="1">
      <c r="B50" s="29">
        <v>1261</v>
      </c>
      <c r="C50" s="43" t="s">
        <v>51</v>
      </c>
      <c r="D50" s="44">
        <v>2120710</v>
      </c>
      <c r="E50" s="9">
        <f t="shared" si="1"/>
        <v>530177.5</v>
      </c>
      <c r="F50" s="34">
        <v>0</v>
      </c>
      <c r="G50" s="31">
        <f t="shared" si="2"/>
        <v>0</v>
      </c>
      <c r="H50" s="31">
        <f t="shared" si="3"/>
        <v>0</v>
      </c>
      <c r="I50" s="11">
        <f>F50/E50*100</f>
        <v>0</v>
      </c>
    </row>
    <row r="51" spans="2:9" hidden="1">
      <c r="B51" s="29"/>
      <c r="C51" s="20" t="s">
        <v>52</v>
      </c>
      <c r="D51" s="28"/>
      <c r="E51" s="9">
        <f t="shared" si="1"/>
        <v>0</v>
      </c>
      <c r="F51" s="34"/>
      <c r="G51" s="31"/>
      <c r="H51" s="31"/>
      <c r="I51" s="11" t="e">
        <f t="shared" ref="I51:I56" si="5">F51/E51*100</f>
        <v>#DIV/0!</v>
      </c>
    </row>
    <row r="52" spans="2:9" ht="15.75" customHeight="1">
      <c r="B52" s="29">
        <v>1241</v>
      </c>
      <c r="C52" s="14" t="s">
        <v>53</v>
      </c>
      <c r="D52" s="31">
        <v>0</v>
      </c>
      <c r="E52" s="9">
        <f t="shared" si="1"/>
        <v>0</v>
      </c>
      <c r="F52" s="34">
        <v>5000</v>
      </c>
      <c r="G52" s="31"/>
      <c r="H52" s="31"/>
      <c r="I52" s="11"/>
    </row>
    <row r="53" spans="2:9">
      <c r="B53" s="74" t="s">
        <v>54</v>
      </c>
      <c r="C53" s="75"/>
      <c r="D53" s="28">
        <f>D54</f>
        <v>0</v>
      </c>
      <c r="E53" s="9">
        <f t="shared" si="1"/>
        <v>0</v>
      </c>
      <c r="F53" s="34">
        <f>F54+F55</f>
        <v>0</v>
      </c>
      <c r="G53" s="31" t="e">
        <f t="shared" si="2"/>
        <v>#DIV/0!</v>
      </c>
      <c r="H53" s="31">
        <v>0</v>
      </c>
      <c r="I53" s="11">
        <v>0</v>
      </c>
    </row>
    <row r="54" spans="2:9">
      <c r="B54" s="45"/>
      <c r="C54" s="46" t="s">
        <v>55</v>
      </c>
      <c r="D54" s="28">
        <v>0</v>
      </c>
      <c r="E54" s="9">
        <f t="shared" si="1"/>
        <v>0</v>
      </c>
      <c r="F54" s="34">
        <v>0</v>
      </c>
      <c r="G54" s="31" t="e">
        <f t="shared" si="2"/>
        <v>#DIV/0!</v>
      </c>
      <c r="H54" s="31">
        <v>0</v>
      </c>
      <c r="I54" s="11">
        <v>0</v>
      </c>
    </row>
    <row r="55" spans="2:9" ht="27.75" customHeight="1">
      <c r="B55" s="47"/>
      <c r="C55" s="20" t="s">
        <v>56</v>
      </c>
      <c r="D55" s="28">
        <v>0</v>
      </c>
      <c r="E55" s="9">
        <f t="shared" si="1"/>
        <v>0</v>
      </c>
      <c r="F55" s="34">
        <v>0</v>
      </c>
      <c r="G55" s="31" t="e">
        <f t="shared" si="2"/>
        <v>#DIV/0!</v>
      </c>
      <c r="H55" s="31"/>
      <c r="I55" s="11"/>
    </row>
    <row r="56" spans="2:9">
      <c r="B56" s="29">
        <v>1393</v>
      </c>
      <c r="C56" s="14" t="s">
        <v>57</v>
      </c>
      <c r="D56" s="28">
        <v>3000</v>
      </c>
      <c r="E56" s="9">
        <f t="shared" si="1"/>
        <v>750</v>
      </c>
      <c r="F56" s="34">
        <v>396</v>
      </c>
      <c r="G56" s="31">
        <f t="shared" si="2"/>
        <v>52.800000000000004</v>
      </c>
      <c r="H56" s="31">
        <f t="shared" si="3"/>
        <v>13.200000000000001</v>
      </c>
      <c r="I56" s="11">
        <f t="shared" si="5"/>
        <v>52.800000000000004</v>
      </c>
    </row>
    <row r="57" spans="2:9">
      <c r="E57" s="48"/>
    </row>
    <row r="58" spans="2:9">
      <c r="E58" s="48"/>
    </row>
    <row r="59" spans="2:9">
      <c r="E59" s="48"/>
    </row>
    <row r="60" spans="2:9">
      <c r="E60" s="48"/>
    </row>
  </sheetData>
  <mergeCells count="12">
    <mergeCell ref="B45:C45"/>
    <mergeCell ref="B53:C53"/>
    <mergeCell ref="B32:C32"/>
    <mergeCell ref="C1:H2"/>
    <mergeCell ref="C3:H3"/>
    <mergeCell ref="B6:C6"/>
    <mergeCell ref="B7:C7"/>
    <mergeCell ref="B12:C12"/>
    <mergeCell ref="B26:C26"/>
    <mergeCell ref="B28:C28"/>
    <mergeCell ref="B33:C33"/>
    <mergeCell ref="B27:C27"/>
  </mergeCells>
  <pageMargins left="0" right="0" top="0" bottom="0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AA38-6450-4529-A8AF-C31B1F3A3EB9}">
  <dimension ref="B1:I42"/>
  <sheetViews>
    <sheetView topLeftCell="A14" workbookViewId="0">
      <selection activeCell="A2" sqref="A1:XFD1048576"/>
    </sheetView>
  </sheetViews>
  <sheetFormatPr defaultRowHeight="15"/>
  <cols>
    <col min="1" max="1" width="3.7109375" style="49" customWidth="1"/>
    <col min="2" max="2" width="4.140625" style="49" customWidth="1"/>
    <col min="3" max="3" width="40.85546875" style="50" customWidth="1"/>
    <col min="4" max="4" width="9.5703125" style="49" customWidth="1"/>
    <col min="5" max="5" width="10.7109375" style="50" customWidth="1"/>
    <col min="6" max="7" width="9.7109375" style="49" customWidth="1"/>
    <col min="8" max="8" width="7.7109375" style="49" customWidth="1"/>
    <col min="9" max="16384" width="9.140625" style="49"/>
  </cols>
  <sheetData>
    <row r="1" spans="2:9" hidden="1">
      <c r="C1" s="102" t="s">
        <v>60</v>
      </c>
      <c r="D1" s="102"/>
      <c r="E1" s="102"/>
      <c r="F1" s="102"/>
      <c r="G1" s="102"/>
      <c r="H1" s="102"/>
    </row>
    <row r="2" spans="2:9">
      <c r="C2" s="102"/>
      <c r="D2" s="102"/>
      <c r="E2" s="102"/>
      <c r="F2" s="102"/>
      <c r="G2" s="102"/>
      <c r="H2" s="102"/>
    </row>
    <row r="3" spans="2:9" ht="13.5" customHeight="1">
      <c r="C3" s="79" t="s">
        <v>99</v>
      </c>
      <c r="D3" s="102"/>
      <c r="E3" s="102"/>
      <c r="F3" s="102"/>
      <c r="G3" s="102"/>
      <c r="H3" s="102"/>
    </row>
    <row r="4" spans="2:9" ht="5.25" hidden="1" customHeight="1"/>
    <row r="5" spans="2:9" ht="36">
      <c r="B5" s="51"/>
      <c r="C5" s="4" t="s">
        <v>61</v>
      </c>
      <c r="D5" s="52" t="s">
        <v>3</v>
      </c>
      <c r="E5" s="53" t="s">
        <v>4</v>
      </c>
      <c r="F5" s="29" t="s">
        <v>5</v>
      </c>
      <c r="G5" s="5" t="s">
        <v>59</v>
      </c>
      <c r="H5" s="54" t="s">
        <v>6</v>
      </c>
    </row>
    <row r="6" spans="2:9" ht="24" customHeight="1">
      <c r="B6" s="103" t="s">
        <v>62</v>
      </c>
      <c r="C6" s="104"/>
      <c r="D6" s="8">
        <f>D7+D12+D13+D18+D22+D28+D33+D37+D41</f>
        <v>5225303.5</v>
      </c>
      <c r="E6" s="8">
        <f>D6/4*1</f>
        <v>1306325.875</v>
      </c>
      <c r="F6" s="10">
        <f>F7+F12+F13+F18+F22+F28+F33+F37+F41</f>
        <v>393091.65</v>
      </c>
      <c r="G6" s="10">
        <f>F6/D6*100</f>
        <v>7.5228481943680414</v>
      </c>
      <c r="H6" s="8">
        <f>F6/E6*100</f>
        <v>30.091392777472166</v>
      </c>
      <c r="I6" s="55"/>
    </row>
    <row r="7" spans="2:9" ht="21.75" customHeight="1">
      <c r="B7" s="105" t="s">
        <v>63</v>
      </c>
      <c r="C7" s="106"/>
      <c r="D7" s="8">
        <f>D8+D9+D10+D11</f>
        <v>637749</v>
      </c>
      <c r="E7" s="8">
        <f t="shared" ref="E7:E42" si="0">D7/4*1</f>
        <v>159437.25</v>
      </c>
      <c r="F7" s="10">
        <f>F8+F9+F10+F11</f>
        <v>88510</v>
      </c>
      <c r="G7" s="10">
        <f t="shared" ref="G7:G42" si="1">F7/D7*100</f>
        <v>13.878500789495554</v>
      </c>
      <c r="H7" s="8">
        <f t="shared" ref="H7:H11" si="2">F7/E7*100</f>
        <v>55.514003157982216</v>
      </c>
    </row>
    <row r="8" spans="2:9" ht="25.5">
      <c r="B8" s="56"/>
      <c r="C8" s="27" t="s">
        <v>64</v>
      </c>
      <c r="D8" s="16">
        <v>563300</v>
      </c>
      <c r="E8" s="8">
        <f t="shared" si="0"/>
        <v>140825</v>
      </c>
      <c r="F8" s="17">
        <v>82084.5</v>
      </c>
      <c r="G8" s="10">
        <f t="shared" si="1"/>
        <v>14.572075270726078</v>
      </c>
      <c r="H8" s="8">
        <f t="shared" si="2"/>
        <v>58.288301082904312</v>
      </c>
    </row>
    <row r="9" spans="2:9">
      <c r="B9" s="56"/>
      <c r="C9" s="27" t="s">
        <v>65</v>
      </c>
      <c r="D9" s="16">
        <v>1999</v>
      </c>
      <c r="E9" s="8">
        <f t="shared" si="0"/>
        <v>499.75</v>
      </c>
      <c r="F9" s="17">
        <v>399.8</v>
      </c>
      <c r="G9" s="10">
        <f t="shared" si="1"/>
        <v>20</v>
      </c>
      <c r="H9" s="8">
        <f t="shared" si="2"/>
        <v>80</v>
      </c>
    </row>
    <row r="10" spans="2:9" ht="38.25">
      <c r="B10" s="56"/>
      <c r="C10" s="27" t="s">
        <v>66</v>
      </c>
      <c r="D10" s="16">
        <v>71450</v>
      </c>
      <c r="E10" s="8">
        <f t="shared" si="0"/>
        <v>17862.5</v>
      </c>
      <c r="F10" s="17">
        <v>6025.7</v>
      </c>
      <c r="G10" s="10">
        <f t="shared" si="1"/>
        <v>8.4334499650104959</v>
      </c>
      <c r="H10" s="8">
        <f t="shared" si="2"/>
        <v>33.733799860041984</v>
      </c>
    </row>
    <row r="11" spans="2:9" ht="25.5">
      <c r="B11" s="56"/>
      <c r="C11" s="27" t="s">
        <v>67</v>
      </c>
      <c r="D11" s="16">
        <v>1000</v>
      </c>
      <c r="E11" s="8">
        <f t="shared" si="0"/>
        <v>250</v>
      </c>
      <c r="F11" s="17">
        <v>0</v>
      </c>
      <c r="G11" s="10">
        <f t="shared" si="1"/>
        <v>0</v>
      </c>
      <c r="H11" s="8">
        <f t="shared" si="2"/>
        <v>0</v>
      </c>
    </row>
    <row r="12" spans="2:9" ht="18" customHeight="1">
      <c r="B12" s="107" t="s">
        <v>68</v>
      </c>
      <c r="C12" s="108"/>
      <c r="D12" s="16">
        <v>4000</v>
      </c>
      <c r="E12" s="8">
        <f t="shared" si="0"/>
        <v>1000</v>
      </c>
      <c r="F12" s="17">
        <v>0</v>
      </c>
      <c r="G12" s="10">
        <f t="shared" si="1"/>
        <v>0</v>
      </c>
      <c r="H12" s="8"/>
      <c r="I12" s="57"/>
    </row>
    <row r="13" spans="2:9" ht="15" customHeight="1">
      <c r="B13" s="100" t="s">
        <v>69</v>
      </c>
      <c r="C13" s="101"/>
      <c r="D13" s="16">
        <f>D14+D15+D16+D17</f>
        <v>1195815</v>
      </c>
      <c r="E13" s="8">
        <f t="shared" si="0"/>
        <v>298953.75</v>
      </c>
      <c r="F13" s="17">
        <f>F14+F16+F17</f>
        <v>129735.75</v>
      </c>
      <c r="G13" s="10">
        <f t="shared" si="1"/>
        <v>10.849148906812509</v>
      </c>
      <c r="H13" s="8">
        <f t="shared" ref="H13:H14" si="3">F13/E13*100</f>
        <v>43.396595627250036</v>
      </c>
    </row>
    <row r="14" spans="2:9">
      <c r="B14" s="58"/>
      <c r="C14" s="59" t="s">
        <v>70</v>
      </c>
      <c r="D14" s="17">
        <v>21980</v>
      </c>
      <c r="E14" s="8">
        <f t="shared" si="0"/>
        <v>5495</v>
      </c>
      <c r="F14" s="17">
        <v>21813.200000000001</v>
      </c>
      <c r="G14" s="10">
        <f t="shared" si="1"/>
        <v>99.241128298453134</v>
      </c>
      <c r="H14" s="8">
        <f t="shared" si="3"/>
        <v>396.96451319381254</v>
      </c>
    </row>
    <row r="15" spans="2:9" ht="51" hidden="1" customHeight="1">
      <c r="B15" s="58"/>
      <c r="C15" s="59" t="s">
        <v>71</v>
      </c>
      <c r="D15" s="17">
        <v>0</v>
      </c>
      <c r="E15" s="8">
        <f t="shared" si="0"/>
        <v>0</v>
      </c>
      <c r="F15" s="17"/>
      <c r="G15" s="10" t="e">
        <f t="shared" si="1"/>
        <v>#DIV/0!</v>
      </c>
      <c r="H15" s="8"/>
    </row>
    <row r="16" spans="2:9">
      <c r="B16" s="56"/>
      <c r="C16" s="68" t="s">
        <v>72</v>
      </c>
      <c r="D16" s="16">
        <v>1193835</v>
      </c>
      <c r="E16" s="8">
        <f t="shared" si="0"/>
        <v>298458.75</v>
      </c>
      <c r="F16" s="17">
        <v>107929.8</v>
      </c>
      <c r="G16" s="10">
        <f t="shared" si="1"/>
        <v>9.0405960622699126</v>
      </c>
      <c r="H16" s="8">
        <f t="shared" ref="H16:H19" si="4">F16/E16*100</f>
        <v>36.162384249079651</v>
      </c>
    </row>
    <row r="17" spans="2:9">
      <c r="B17" s="56"/>
      <c r="C17" s="27" t="s">
        <v>73</v>
      </c>
      <c r="D17" s="16">
        <v>-20000</v>
      </c>
      <c r="E17" s="8">
        <f t="shared" si="0"/>
        <v>-5000</v>
      </c>
      <c r="F17" s="17">
        <v>-7.25</v>
      </c>
      <c r="G17" s="10">
        <f t="shared" si="1"/>
        <v>3.6249999999999998E-2</v>
      </c>
      <c r="H17" s="8">
        <v>0</v>
      </c>
    </row>
    <row r="18" spans="2:9" ht="15" customHeight="1">
      <c r="B18" s="90" t="s">
        <v>74</v>
      </c>
      <c r="C18" s="91"/>
      <c r="D18" s="16">
        <f>D19+D20+D21</f>
        <v>262121</v>
      </c>
      <c r="E18" s="8">
        <f t="shared" si="0"/>
        <v>65530.25</v>
      </c>
      <c r="F18" s="17">
        <f>F19+F20+F21</f>
        <v>46771.700000000004</v>
      </c>
      <c r="G18" s="10">
        <f t="shared" si="1"/>
        <v>17.843553168193317</v>
      </c>
      <c r="H18" s="8">
        <f t="shared" si="4"/>
        <v>71.374212672773268</v>
      </c>
    </row>
    <row r="19" spans="2:9">
      <c r="B19" s="56"/>
      <c r="C19" s="27" t="s">
        <v>75</v>
      </c>
      <c r="D19" s="16">
        <v>130000</v>
      </c>
      <c r="E19" s="8">
        <f t="shared" si="0"/>
        <v>32500</v>
      </c>
      <c r="F19" s="17">
        <v>21033.3</v>
      </c>
      <c r="G19" s="10">
        <f t="shared" si="1"/>
        <v>16.179461538461538</v>
      </c>
      <c r="H19" s="8">
        <f t="shared" si="4"/>
        <v>64.717846153846153</v>
      </c>
    </row>
    <row r="20" spans="2:9">
      <c r="B20" s="56"/>
      <c r="C20" s="27" t="s">
        <v>76</v>
      </c>
      <c r="D20" s="16">
        <v>100601</v>
      </c>
      <c r="E20" s="8">
        <f t="shared" si="0"/>
        <v>25150.25</v>
      </c>
      <c r="F20" s="17">
        <v>19000</v>
      </c>
      <c r="G20" s="10">
        <f t="shared" si="1"/>
        <v>18.886492181986263</v>
      </c>
      <c r="H20" s="8">
        <f>F20/E20*100</f>
        <v>75.545968727945052</v>
      </c>
    </row>
    <row r="21" spans="2:9" s="24" customFormat="1" ht="25.5">
      <c r="B21" s="60"/>
      <c r="C21" s="27" t="s">
        <v>77</v>
      </c>
      <c r="D21" s="16">
        <v>31520</v>
      </c>
      <c r="E21" s="8">
        <f t="shared" si="0"/>
        <v>7880</v>
      </c>
      <c r="F21" s="17">
        <v>6738.4</v>
      </c>
      <c r="G21" s="10">
        <f t="shared" si="1"/>
        <v>21.378172588832488</v>
      </c>
      <c r="H21" s="8">
        <f t="shared" ref="H21:H31" si="5">F21/E21*100</f>
        <v>85.512690355329951</v>
      </c>
    </row>
    <row r="22" spans="2:9" ht="23.25" customHeight="1">
      <c r="B22" s="92" t="s">
        <v>78</v>
      </c>
      <c r="C22" s="93"/>
      <c r="D22" s="16">
        <f>D23+D24+D25+D27</f>
        <v>511950</v>
      </c>
      <c r="E22" s="8">
        <f t="shared" si="0"/>
        <v>127987.5</v>
      </c>
      <c r="F22" s="17">
        <f>F23+F24+F25+F27</f>
        <v>39768.199999999997</v>
      </c>
      <c r="G22" s="10">
        <f t="shared" si="1"/>
        <v>7.7679851548002734</v>
      </c>
      <c r="H22" s="8">
        <f t="shared" si="5"/>
        <v>31.071940619201094</v>
      </c>
    </row>
    <row r="23" spans="2:9" s="24" customFormat="1" ht="14.25">
      <c r="B23" s="60"/>
      <c r="C23" s="27" t="s">
        <v>79</v>
      </c>
      <c r="D23" s="16">
        <v>12000</v>
      </c>
      <c r="E23" s="8">
        <f t="shared" si="0"/>
        <v>3000</v>
      </c>
      <c r="F23" s="17">
        <v>1983.9</v>
      </c>
      <c r="G23" s="10">
        <f t="shared" si="1"/>
        <v>16.532499999999999</v>
      </c>
      <c r="H23" s="8">
        <f t="shared" si="5"/>
        <v>66.13</v>
      </c>
    </row>
    <row r="24" spans="2:9" s="24" customFormat="1" ht="14.25">
      <c r="B24" s="60"/>
      <c r="C24" s="27" t="s">
        <v>80</v>
      </c>
      <c r="D24" s="16">
        <v>166226</v>
      </c>
      <c r="E24" s="8">
        <f t="shared" si="0"/>
        <v>41556.5</v>
      </c>
      <c r="F24" s="17">
        <v>784.3</v>
      </c>
      <c r="G24" s="10">
        <f t="shared" si="1"/>
        <v>0.47182751194157352</v>
      </c>
      <c r="H24" s="8">
        <f t="shared" si="5"/>
        <v>1.8873100477662941</v>
      </c>
    </row>
    <row r="25" spans="2:9" s="24" customFormat="1" ht="14.25">
      <c r="B25" s="60"/>
      <c r="C25" s="27" t="s">
        <v>81</v>
      </c>
      <c r="D25" s="17">
        <v>143724</v>
      </c>
      <c r="E25" s="8">
        <f t="shared" si="0"/>
        <v>35931</v>
      </c>
      <c r="F25" s="17">
        <v>0</v>
      </c>
      <c r="G25" s="10">
        <f t="shared" si="1"/>
        <v>0</v>
      </c>
      <c r="H25" s="8">
        <f t="shared" si="5"/>
        <v>0</v>
      </c>
    </row>
    <row r="26" spans="2:9" ht="15" hidden="1" customHeight="1">
      <c r="B26" s="94"/>
      <c r="C26" s="95"/>
      <c r="D26" s="16"/>
      <c r="E26" s="8">
        <f t="shared" si="0"/>
        <v>0</v>
      </c>
      <c r="F26" s="17"/>
      <c r="G26" s="10" t="e">
        <f t="shared" si="1"/>
        <v>#DIV/0!</v>
      </c>
      <c r="H26" s="62" t="e">
        <f t="shared" si="5"/>
        <v>#DIV/0!</v>
      </c>
    </row>
    <row r="27" spans="2:9" ht="25.5">
      <c r="B27" s="56"/>
      <c r="C27" s="27" t="s">
        <v>82</v>
      </c>
      <c r="D27" s="8">
        <v>190000</v>
      </c>
      <c r="E27" s="8">
        <f t="shared" si="0"/>
        <v>47500</v>
      </c>
      <c r="F27" s="10">
        <v>37000</v>
      </c>
      <c r="G27" s="10">
        <f t="shared" si="1"/>
        <v>19.473684210526315</v>
      </c>
      <c r="H27" s="8">
        <f t="shared" si="5"/>
        <v>77.89473684210526</v>
      </c>
      <c r="I27" s="48"/>
    </row>
    <row r="28" spans="2:9" ht="15" customHeight="1">
      <c r="B28" s="96" t="s">
        <v>83</v>
      </c>
      <c r="C28" s="97"/>
      <c r="D28" s="28">
        <f>D29+D30+D31+D32</f>
        <v>110300</v>
      </c>
      <c r="E28" s="8">
        <f t="shared" si="0"/>
        <v>27575</v>
      </c>
      <c r="F28" s="34">
        <f>F29+F30+F31+F32</f>
        <v>19239</v>
      </c>
      <c r="G28" s="10">
        <f t="shared" si="1"/>
        <v>17.44242973708069</v>
      </c>
      <c r="H28" s="8">
        <f t="shared" si="5"/>
        <v>69.769718948322762</v>
      </c>
    </row>
    <row r="29" spans="2:9">
      <c r="B29" s="56"/>
      <c r="C29" s="27" t="s">
        <v>84</v>
      </c>
      <c r="D29" s="28">
        <v>300</v>
      </c>
      <c r="E29" s="8">
        <f t="shared" si="0"/>
        <v>75</v>
      </c>
      <c r="F29" s="34">
        <v>0</v>
      </c>
      <c r="G29" s="10">
        <f t="shared" si="1"/>
        <v>0</v>
      </c>
      <c r="H29" s="8">
        <f t="shared" si="5"/>
        <v>0</v>
      </c>
    </row>
    <row r="30" spans="2:9">
      <c r="B30" s="56"/>
      <c r="C30" s="27" t="s">
        <v>85</v>
      </c>
      <c r="D30" s="28">
        <v>11000</v>
      </c>
      <c r="E30" s="8">
        <f t="shared" si="0"/>
        <v>2750</v>
      </c>
      <c r="F30" s="34">
        <v>2150</v>
      </c>
      <c r="G30" s="10">
        <f t="shared" si="1"/>
        <v>19.545454545454547</v>
      </c>
      <c r="H30" s="8">
        <f t="shared" si="5"/>
        <v>78.181818181818187</v>
      </c>
    </row>
    <row r="31" spans="2:9">
      <c r="B31" s="56"/>
      <c r="C31" s="27" t="s">
        <v>86</v>
      </c>
      <c r="D31" s="28">
        <v>63000</v>
      </c>
      <c r="E31" s="8">
        <f t="shared" si="0"/>
        <v>15750</v>
      </c>
      <c r="F31" s="34">
        <v>13500</v>
      </c>
      <c r="G31" s="10">
        <f t="shared" si="1"/>
        <v>21.428571428571427</v>
      </c>
      <c r="H31" s="8">
        <f t="shared" si="5"/>
        <v>85.714285714285708</v>
      </c>
    </row>
    <row r="32" spans="2:9">
      <c r="B32" s="56"/>
      <c r="C32" s="27" t="s">
        <v>87</v>
      </c>
      <c r="D32" s="28">
        <v>36000</v>
      </c>
      <c r="E32" s="8">
        <f t="shared" si="0"/>
        <v>9000</v>
      </c>
      <c r="F32" s="34">
        <v>3589</v>
      </c>
      <c r="G32" s="10">
        <f>F32/D32*100</f>
        <v>9.969444444444445</v>
      </c>
      <c r="H32" s="8">
        <f>F32/E32*100</f>
        <v>39.87777777777778</v>
      </c>
    </row>
    <row r="33" spans="2:8">
      <c r="B33" s="92" t="s">
        <v>88</v>
      </c>
      <c r="C33" s="93"/>
      <c r="D33" s="28">
        <f>D34+D35+D36</f>
        <v>2103868.5</v>
      </c>
      <c r="E33" s="8">
        <f t="shared" si="0"/>
        <v>525967.125</v>
      </c>
      <c r="F33" s="34">
        <f>F34+F35+F36</f>
        <v>69067</v>
      </c>
      <c r="G33" s="10">
        <f t="shared" si="1"/>
        <v>3.2828572698341176</v>
      </c>
      <c r="H33" s="8">
        <f t="shared" ref="H33:H34" si="6">F33/E33*100</f>
        <v>13.131429079336471</v>
      </c>
    </row>
    <row r="34" spans="2:8">
      <c r="B34" s="56"/>
      <c r="C34" s="27" t="s">
        <v>89</v>
      </c>
      <c r="D34" s="28">
        <v>2003868.5</v>
      </c>
      <c r="E34" s="8">
        <f t="shared" si="0"/>
        <v>500967.125</v>
      </c>
      <c r="F34" s="34">
        <v>46067</v>
      </c>
      <c r="G34" s="10">
        <f t="shared" si="1"/>
        <v>2.2989033462026076</v>
      </c>
      <c r="H34" s="8">
        <f t="shared" si="6"/>
        <v>9.1956133848104304</v>
      </c>
    </row>
    <row r="35" spans="2:8">
      <c r="B35" s="61"/>
      <c r="C35" s="27" t="s">
        <v>90</v>
      </c>
      <c r="D35" s="28">
        <v>0</v>
      </c>
      <c r="E35" s="8">
        <f>D35/4*1</f>
        <v>0</v>
      </c>
      <c r="F35" s="34">
        <v>0</v>
      </c>
      <c r="G35" s="10">
        <v>0</v>
      </c>
      <c r="H35" s="8">
        <v>0</v>
      </c>
    </row>
    <row r="36" spans="2:8">
      <c r="B36" s="61"/>
      <c r="C36" s="27" t="s">
        <v>91</v>
      </c>
      <c r="D36" s="28">
        <v>100000</v>
      </c>
      <c r="E36" s="8">
        <f t="shared" si="0"/>
        <v>25000</v>
      </c>
      <c r="F36" s="34">
        <v>23000</v>
      </c>
      <c r="G36" s="10">
        <f t="shared" si="1"/>
        <v>23</v>
      </c>
      <c r="H36" s="8">
        <f t="shared" ref="H36:H37" si="7">F36/E36*100</f>
        <v>92</v>
      </c>
    </row>
    <row r="37" spans="2:8" ht="15" customHeight="1">
      <c r="B37" s="98" t="s">
        <v>92</v>
      </c>
      <c r="C37" s="99"/>
      <c r="D37" s="28">
        <f>D38+D39+D40</f>
        <v>4500</v>
      </c>
      <c r="E37" s="8">
        <f t="shared" si="0"/>
        <v>1125</v>
      </c>
      <c r="F37" s="34">
        <f>F38+F40</f>
        <v>0</v>
      </c>
      <c r="G37" s="10">
        <f t="shared" si="1"/>
        <v>0</v>
      </c>
      <c r="H37" s="8">
        <f t="shared" si="7"/>
        <v>0</v>
      </c>
    </row>
    <row r="38" spans="2:8">
      <c r="B38" s="56"/>
      <c r="C38" s="27" t="s">
        <v>93</v>
      </c>
      <c r="D38" s="28">
        <v>500</v>
      </c>
      <c r="E38" s="8">
        <f t="shared" si="0"/>
        <v>125</v>
      </c>
      <c r="F38" s="34">
        <v>0</v>
      </c>
      <c r="G38" s="10">
        <f t="shared" si="1"/>
        <v>0</v>
      </c>
      <c r="H38" s="8">
        <v>0</v>
      </c>
    </row>
    <row r="39" spans="2:8" ht="76.5" hidden="1" customHeight="1">
      <c r="B39" s="56"/>
      <c r="C39" s="27" t="s">
        <v>94</v>
      </c>
      <c r="D39" s="28">
        <v>0</v>
      </c>
      <c r="E39" s="8">
        <f t="shared" si="0"/>
        <v>0</v>
      </c>
      <c r="F39" s="34">
        <v>0</v>
      </c>
      <c r="G39" s="10" t="e">
        <f t="shared" si="1"/>
        <v>#DIV/0!</v>
      </c>
      <c r="H39" s="8" t="e">
        <f t="shared" ref="H39:H42" si="8">F39/E39*100</f>
        <v>#DIV/0!</v>
      </c>
    </row>
    <row r="40" spans="2:8" ht="25.5">
      <c r="B40" s="56"/>
      <c r="C40" s="27" t="s">
        <v>95</v>
      </c>
      <c r="D40" s="28">
        <v>4000</v>
      </c>
      <c r="E40" s="8">
        <f t="shared" si="0"/>
        <v>1000</v>
      </c>
      <c r="F40" s="34">
        <v>0</v>
      </c>
      <c r="G40" s="10">
        <f t="shared" si="1"/>
        <v>0</v>
      </c>
      <c r="H40" s="8">
        <f t="shared" si="8"/>
        <v>0</v>
      </c>
    </row>
    <row r="41" spans="2:8" ht="24.75" customHeight="1">
      <c r="B41" s="88" t="s">
        <v>96</v>
      </c>
      <c r="C41" s="89"/>
      <c r="D41" s="28">
        <f>D42</f>
        <v>395000</v>
      </c>
      <c r="E41" s="8">
        <f t="shared" si="0"/>
        <v>98750</v>
      </c>
      <c r="F41" s="34">
        <f>F42</f>
        <v>0</v>
      </c>
      <c r="G41" s="10">
        <f t="shared" si="1"/>
        <v>0</v>
      </c>
      <c r="H41" s="8">
        <f t="shared" si="8"/>
        <v>0</v>
      </c>
    </row>
    <row r="42" spans="2:8">
      <c r="B42" s="56"/>
      <c r="C42" s="69" t="s">
        <v>97</v>
      </c>
      <c r="D42" s="28">
        <v>395000</v>
      </c>
      <c r="E42" s="8">
        <f t="shared" si="0"/>
        <v>98750</v>
      </c>
      <c r="F42" s="34">
        <v>0</v>
      </c>
      <c r="G42" s="10">
        <f t="shared" si="1"/>
        <v>0</v>
      </c>
      <c r="H42" s="8">
        <f t="shared" si="8"/>
        <v>0</v>
      </c>
    </row>
  </sheetData>
  <mergeCells count="13">
    <mergeCell ref="B13:C13"/>
    <mergeCell ref="C1:H2"/>
    <mergeCell ref="C3:H3"/>
    <mergeCell ref="B6:C6"/>
    <mergeCell ref="B7:C7"/>
    <mergeCell ref="B12:C12"/>
    <mergeCell ref="B41:C41"/>
    <mergeCell ref="B18:C18"/>
    <mergeCell ref="B22:C22"/>
    <mergeCell ref="B26:C26"/>
    <mergeCell ref="B28:C28"/>
    <mergeCell ref="B33:C33"/>
    <mergeCell ref="B37:C37"/>
  </mergeCells>
  <pageMargins left="0" right="0" top="0.15748031496062992" bottom="0" header="0.31496062992125984" footer="0.31496062992125984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3D93-1FCB-4F6C-A607-E794AD4FA1E4}">
  <dimension ref="B1:I58"/>
  <sheetViews>
    <sheetView tabSelected="1" topLeftCell="A26" workbookViewId="0">
      <selection activeCell="P50" sqref="P50"/>
    </sheetView>
  </sheetViews>
  <sheetFormatPr defaultRowHeight="15"/>
  <cols>
    <col min="1" max="1" width="0.140625" style="1" customWidth="1"/>
    <col min="2" max="2" width="6.5703125" style="1" customWidth="1"/>
    <col min="3" max="3" width="43.85546875" style="2" customWidth="1"/>
    <col min="4" max="4" width="11.28515625" style="1" customWidth="1"/>
    <col min="5" max="5" width="11" style="2" customWidth="1"/>
    <col min="6" max="6" width="9.42578125" style="2" customWidth="1"/>
    <col min="7" max="7" width="1.28515625" style="1" hidden="1" customWidth="1"/>
    <col min="8" max="8" width="8.140625" style="1" customWidth="1"/>
    <col min="9" max="9" width="8" style="1" customWidth="1"/>
    <col min="10" max="16384" width="9.140625" style="1"/>
  </cols>
  <sheetData>
    <row r="1" spans="2:9" hidden="1">
      <c r="C1" s="78" t="s">
        <v>0</v>
      </c>
      <c r="D1" s="78"/>
      <c r="E1" s="78"/>
      <c r="F1" s="78"/>
      <c r="G1" s="78"/>
      <c r="H1" s="78"/>
    </row>
    <row r="2" spans="2:9">
      <c r="C2" s="78"/>
      <c r="D2" s="78"/>
      <c r="E2" s="78"/>
      <c r="F2" s="78"/>
      <c r="G2" s="78"/>
      <c r="H2" s="78"/>
    </row>
    <row r="3" spans="2:9" ht="17.25" customHeight="1">
      <c r="C3" s="109" t="s">
        <v>100</v>
      </c>
      <c r="D3" s="78"/>
      <c r="E3" s="78"/>
      <c r="F3" s="78"/>
      <c r="G3" s="78"/>
      <c r="H3" s="78"/>
    </row>
    <row r="4" spans="2:9" ht="5.25" hidden="1" customHeight="1"/>
    <row r="5" spans="2:9" ht="36" customHeight="1">
      <c r="B5" s="3" t="s">
        <v>1</v>
      </c>
      <c r="C5" s="4" t="s">
        <v>2</v>
      </c>
      <c r="D5" s="5" t="s">
        <v>3</v>
      </c>
      <c r="E5" s="6" t="s">
        <v>4</v>
      </c>
      <c r="F5" s="7" t="s">
        <v>5</v>
      </c>
      <c r="G5" s="5" t="s">
        <v>6</v>
      </c>
      <c r="H5" s="5" t="s">
        <v>59</v>
      </c>
      <c r="I5" s="5" t="s">
        <v>58</v>
      </c>
    </row>
    <row r="6" spans="2:9" ht="19.5" customHeight="1">
      <c r="B6" s="110" t="s">
        <v>7</v>
      </c>
      <c r="C6" s="111"/>
      <c r="D6" s="8">
        <f>D8+D9+D10+D11+D13+D14+D15+D16+D17+D18+D19+D20+D22+D23+D24+D25+D26+D29+D30+D32+D34+D35+D37+D38+D39+D41+D42+D43+D44+D46+D47+D48+D49+D50+D51+D52+D54+D55+D56+D36+D40</f>
        <v>4131135</v>
      </c>
      <c r="E6" s="9">
        <f>D6/4*2</f>
        <v>2065567.5</v>
      </c>
      <c r="F6" s="10">
        <f>F8+F9+F10+F11+F13+F14+F15+F16+F17+F18+F20+F22+F23+F24+F25+F26+F29+F30+F32+F34+F35+F36+F37+F38+F39+F41+F43+F44+F46+F48+F49+F50+F52+F54+F55+F56</f>
        <v>987711.5</v>
      </c>
      <c r="G6" s="8">
        <f>F6/E6*100</f>
        <v>47.817924129809363</v>
      </c>
      <c r="H6" s="8">
        <f>F6/D6*100</f>
        <v>23.908962064904681</v>
      </c>
      <c r="I6" s="11">
        <f t="shared" ref="I6:I23" si="0">F6/E6*100</f>
        <v>47.817924129809363</v>
      </c>
    </row>
    <row r="7" spans="2:9" ht="24.75" customHeight="1">
      <c r="B7" s="110" t="s">
        <v>8</v>
      </c>
      <c r="C7" s="111"/>
      <c r="D7" s="8">
        <f>D8+D9+D10+D11+D13+D14+D15+D16+D17+D18+D19+D20+D22+D23+D24+D25+D26+D29+D30+D34+D35+D36+D37+D38+D39+D40+D41+D43+D56</f>
        <v>389154</v>
      </c>
      <c r="E7" s="9">
        <f t="shared" ref="E7:E56" si="1">D7/4*2</f>
        <v>194577</v>
      </c>
      <c r="F7" s="10">
        <f>F6-F46-F48-F49-F50-F52-F32</f>
        <v>130071.29999999997</v>
      </c>
      <c r="G7" s="8">
        <f t="shared" ref="G7:G56" si="2">F7/E7*100</f>
        <v>66.848240028369219</v>
      </c>
      <c r="H7" s="8">
        <f t="shared" ref="H7:H56" si="3">F7/D7*100</f>
        <v>33.424120014184609</v>
      </c>
      <c r="I7" s="11">
        <f t="shared" si="0"/>
        <v>66.848240028369219</v>
      </c>
    </row>
    <row r="8" spans="2:9" ht="29.25" customHeight="1">
      <c r="B8" s="71">
        <v>1111</v>
      </c>
      <c r="C8" s="13" t="s">
        <v>9</v>
      </c>
      <c r="D8" s="8">
        <v>2300</v>
      </c>
      <c r="E8" s="9">
        <f t="shared" si="1"/>
        <v>1150</v>
      </c>
      <c r="F8" s="10">
        <v>1843</v>
      </c>
      <c r="G8" s="8">
        <f t="shared" si="2"/>
        <v>160.26086956521738</v>
      </c>
      <c r="H8" s="8">
        <f t="shared" si="3"/>
        <v>80.130434782608688</v>
      </c>
      <c r="I8" s="11">
        <f t="shared" si="0"/>
        <v>160.26086956521738</v>
      </c>
    </row>
    <row r="9" spans="2:9" ht="15.75" customHeight="1">
      <c r="B9" s="12">
        <v>1112</v>
      </c>
      <c r="C9" s="14" t="s">
        <v>10</v>
      </c>
      <c r="D9" s="8">
        <v>8000</v>
      </c>
      <c r="E9" s="9">
        <f t="shared" si="1"/>
        <v>4000</v>
      </c>
      <c r="F9" s="10">
        <v>6360.2</v>
      </c>
      <c r="G9" s="8">
        <f t="shared" si="2"/>
        <v>159.005</v>
      </c>
      <c r="H9" s="8">
        <f t="shared" si="3"/>
        <v>79.502499999999998</v>
      </c>
      <c r="I9" s="11">
        <f t="shared" si="0"/>
        <v>159.005</v>
      </c>
    </row>
    <row r="10" spans="2:9">
      <c r="B10" s="15">
        <v>1113</v>
      </c>
      <c r="C10" s="14" t="s">
        <v>11</v>
      </c>
      <c r="D10" s="16">
        <v>70000</v>
      </c>
      <c r="E10" s="9">
        <f t="shared" si="1"/>
        <v>35000</v>
      </c>
      <c r="F10" s="17">
        <v>17452.7</v>
      </c>
      <c r="G10" s="8">
        <f t="shared" si="2"/>
        <v>49.864857142857147</v>
      </c>
      <c r="H10" s="8">
        <f t="shared" si="3"/>
        <v>24.932428571428574</v>
      </c>
      <c r="I10" s="11">
        <f t="shared" si="0"/>
        <v>49.864857142857147</v>
      </c>
    </row>
    <row r="11" spans="2:9">
      <c r="B11" s="15">
        <v>1121</v>
      </c>
      <c r="C11" s="14" t="s">
        <v>12</v>
      </c>
      <c r="D11" s="16">
        <v>143000</v>
      </c>
      <c r="E11" s="9">
        <f t="shared" si="1"/>
        <v>71500</v>
      </c>
      <c r="F11" s="17">
        <v>48916.800000000003</v>
      </c>
      <c r="G11" s="8">
        <f t="shared" si="2"/>
        <v>68.415104895104889</v>
      </c>
      <c r="H11" s="8">
        <f t="shared" si="3"/>
        <v>34.207552447552445</v>
      </c>
      <c r="I11" s="11">
        <f t="shared" si="0"/>
        <v>68.415104895104889</v>
      </c>
    </row>
    <row r="12" spans="2:9">
      <c r="B12" s="82" t="s">
        <v>13</v>
      </c>
      <c r="C12" s="83"/>
      <c r="D12" s="16">
        <f>D13+D14+D15+D16+D17+D18+D19+D23+D25+D20+D21+D22+D24</f>
        <v>9404</v>
      </c>
      <c r="E12" s="9">
        <f t="shared" si="1"/>
        <v>4702</v>
      </c>
      <c r="F12" s="17">
        <f>F13+F14+F15+F16+F17+F18+F20+F22+F23+F24+F25</f>
        <v>5992.6</v>
      </c>
      <c r="G12" s="8">
        <f t="shared" si="2"/>
        <v>127.44789451297321</v>
      </c>
      <c r="H12" s="8">
        <f t="shared" si="3"/>
        <v>63.723947256486603</v>
      </c>
      <c r="I12" s="11">
        <f t="shared" si="0"/>
        <v>127.44789451297321</v>
      </c>
    </row>
    <row r="13" spans="2:9" ht="15.75" customHeight="1">
      <c r="B13" s="18">
        <v>11301</v>
      </c>
      <c r="C13" s="14" t="s">
        <v>14</v>
      </c>
      <c r="D13" s="16">
        <v>1500</v>
      </c>
      <c r="E13" s="9">
        <f t="shared" si="1"/>
        <v>750</v>
      </c>
      <c r="F13" s="17">
        <v>390</v>
      </c>
      <c r="G13" s="8">
        <f t="shared" si="2"/>
        <v>52</v>
      </c>
      <c r="H13" s="8">
        <f t="shared" si="3"/>
        <v>26</v>
      </c>
      <c r="I13" s="11">
        <f t="shared" si="0"/>
        <v>52</v>
      </c>
    </row>
    <row r="14" spans="2:9" ht="39" customHeight="1">
      <c r="B14" s="19">
        <v>11302</v>
      </c>
      <c r="C14" s="20" t="s">
        <v>15</v>
      </c>
      <c r="D14" s="16">
        <v>60</v>
      </c>
      <c r="E14" s="9">
        <f t="shared" si="1"/>
        <v>30</v>
      </c>
      <c r="F14" s="17">
        <v>45</v>
      </c>
      <c r="G14" s="8">
        <f t="shared" si="2"/>
        <v>150</v>
      </c>
      <c r="H14" s="8">
        <f t="shared" si="3"/>
        <v>75</v>
      </c>
      <c r="I14" s="11">
        <f t="shared" si="0"/>
        <v>150</v>
      </c>
    </row>
    <row r="15" spans="2:9">
      <c r="B15" s="18">
        <v>11303</v>
      </c>
      <c r="C15" s="14" t="s">
        <v>16</v>
      </c>
      <c r="D15" s="16">
        <v>80</v>
      </c>
      <c r="E15" s="9">
        <f t="shared" si="1"/>
        <v>40</v>
      </c>
      <c r="F15" s="17">
        <v>15</v>
      </c>
      <c r="G15" s="8">
        <f t="shared" si="2"/>
        <v>37.5</v>
      </c>
      <c r="H15" s="8">
        <f t="shared" si="3"/>
        <v>18.75</v>
      </c>
      <c r="I15" s="11">
        <f t="shared" si="0"/>
        <v>37.5</v>
      </c>
    </row>
    <row r="16" spans="2:9" ht="22.5" customHeight="1">
      <c r="B16" s="18">
        <v>11304</v>
      </c>
      <c r="C16" s="21" t="s">
        <v>17</v>
      </c>
      <c r="D16" s="16">
        <v>2000</v>
      </c>
      <c r="E16" s="9">
        <f t="shared" si="1"/>
        <v>1000</v>
      </c>
      <c r="F16" s="17">
        <v>2000</v>
      </c>
      <c r="G16" s="8">
        <f t="shared" si="2"/>
        <v>200</v>
      </c>
      <c r="H16" s="8">
        <f t="shared" si="3"/>
        <v>100</v>
      </c>
      <c r="I16" s="11">
        <f t="shared" si="0"/>
        <v>200</v>
      </c>
    </row>
    <row r="17" spans="2:9" ht="27" customHeight="1">
      <c r="B17" s="18">
        <v>11306</v>
      </c>
      <c r="C17" s="22" t="s">
        <v>18</v>
      </c>
      <c r="D17" s="16">
        <v>100</v>
      </c>
      <c r="E17" s="9">
        <f t="shared" si="1"/>
        <v>50</v>
      </c>
      <c r="F17" s="17">
        <v>100</v>
      </c>
      <c r="G17" s="8">
        <f t="shared" si="2"/>
        <v>200</v>
      </c>
      <c r="H17" s="8">
        <f t="shared" si="3"/>
        <v>100</v>
      </c>
      <c r="I17" s="11">
        <f t="shared" si="0"/>
        <v>200</v>
      </c>
    </row>
    <row r="18" spans="2:9" ht="28.5" customHeight="1">
      <c r="B18" s="18">
        <v>11307</v>
      </c>
      <c r="C18" s="20" t="s">
        <v>19</v>
      </c>
      <c r="D18" s="16">
        <v>4800</v>
      </c>
      <c r="E18" s="9">
        <f t="shared" si="1"/>
        <v>2400</v>
      </c>
      <c r="F18" s="17">
        <v>2868</v>
      </c>
      <c r="G18" s="8">
        <f t="shared" si="2"/>
        <v>119.5</v>
      </c>
      <c r="H18" s="8">
        <f t="shared" si="3"/>
        <v>59.75</v>
      </c>
      <c r="I18" s="11">
        <f t="shared" si="0"/>
        <v>119.5</v>
      </c>
    </row>
    <row r="19" spans="2:9" s="24" customFormat="1" ht="58.5" hidden="1" customHeight="1">
      <c r="B19" s="23"/>
      <c r="C19" s="20" t="s">
        <v>20</v>
      </c>
      <c r="D19" s="16">
        <v>0</v>
      </c>
      <c r="E19" s="9">
        <f t="shared" si="1"/>
        <v>0</v>
      </c>
      <c r="F19" s="17"/>
      <c r="G19" s="8" t="e">
        <f t="shared" si="2"/>
        <v>#DIV/0!</v>
      </c>
      <c r="H19" s="8"/>
      <c r="I19" s="11" t="e">
        <f t="shared" si="0"/>
        <v>#DIV/0!</v>
      </c>
    </row>
    <row r="20" spans="2:9" s="24" customFormat="1" ht="51.75" customHeight="1">
      <c r="B20" s="25">
        <v>11309</v>
      </c>
      <c r="C20" s="20" t="s">
        <v>21</v>
      </c>
      <c r="D20" s="16">
        <v>150</v>
      </c>
      <c r="E20" s="9">
        <f t="shared" si="1"/>
        <v>75</v>
      </c>
      <c r="F20" s="17">
        <v>175</v>
      </c>
      <c r="G20" s="8">
        <f t="shared" si="2"/>
        <v>233.33333333333334</v>
      </c>
      <c r="H20" s="8">
        <f t="shared" si="3"/>
        <v>116.66666666666667</v>
      </c>
      <c r="I20" s="11">
        <f t="shared" si="0"/>
        <v>233.33333333333334</v>
      </c>
    </row>
    <row r="21" spans="2:9" s="24" customFormat="1" ht="42.75" hidden="1" customHeight="1">
      <c r="B21" s="23"/>
      <c r="C21" s="20" t="s">
        <v>22</v>
      </c>
      <c r="D21" s="16">
        <v>0</v>
      </c>
      <c r="E21" s="9">
        <f t="shared" si="1"/>
        <v>0</v>
      </c>
      <c r="F21" s="17"/>
      <c r="G21" s="8" t="e">
        <f t="shared" si="2"/>
        <v>#DIV/0!</v>
      </c>
      <c r="H21" s="8" t="e">
        <f t="shared" si="3"/>
        <v>#DIV/0!</v>
      </c>
      <c r="I21" s="11" t="e">
        <f t="shared" si="0"/>
        <v>#DIV/0!</v>
      </c>
    </row>
    <row r="22" spans="2:9" s="24" customFormat="1" ht="36.75" customHeight="1">
      <c r="B22" s="26">
        <v>11310</v>
      </c>
      <c r="C22" s="20" t="s">
        <v>23</v>
      </c>
      <c r="D22" s="16">
        <v>250</v>
      </c>
      <c r="E22" s="9">
        <f t="shared" si="1"/>
        <v>125</v>
      </c>
      <c r="F22" s="17">
        <v>315</v>
      </c>
      <c r="G22" s="8"/>
      <c r="H22" s="8">
        <f t="shared" si="3"/>
        <v>126</v>
      </c>
      <c r="I22" s="11">
        <f t="shared" si="0"/>
        <v>252</v>
      </c>
    </row>
    <row r="23" spans="2:9" ht="17.25" customHeight="1">
      <c r="B23" s="18">
        <v>11312</v>
      </c>
      <c r="C23" s="14" t="s">
        <v>24</v>
      </c>
      <c r="D23" s="16">
        <v>64</v>
      </c>
      <c r="E23" s="9">
        <f t="shared" si="1"/>
        <v>32</v>
      </c>
      <c r="F23" s="17">
        <v>84.6</v>
      </c>
      <c r="G23" s="8">
        <f t="shared" si="2"/>
        <v>264.375</v>
      </c>
      <c r="H23" s="8">
        <f t="shared" si="3"/>
        <v>132.1875</v>
      </c>
      <c r="I23" s="11">
        <f t="shared" si="0"/>
        <v>264.375</v>
      </c>
    </row>
    <row r="24" spans="2:9" ht="30" customHeight="1">
      <c r="B24" s="18">
        <v>11313</v>
      </c>
      <c r="C24" s="27" t="s">
        <v>25</v>
      </c>
      <c r="D24" s="16">
        <v>300</v>
      </c>
      <c r="E24" s="9">
        <f t="shared" si="1"/>
        <v>150</v>
      </c>
      <c r="F24" s="17">
        <v>0</v>
      </c>
      <c r="G24" s="8">
        <f t="shared" si="2"/>
        <v>0</v>
      </c>
      <c r="H24" s="8">
        <f t="shared" si="3"/>
        <v>0</v>
      </c>
      <c r="I24" s="11">
        <v>0</v>
      </c>
    </row>
    <row r="25" spans="2:9" s="24" customFormat="1" ht="38.25">
      <c r="B25" s="63">
        <v>11317</v>
      </c>
      <c r="C25" s="20" t="s">
        <v>26</v>
      </c>
      <c r="D25" s="28">
        <v>100</v>
      </c>
      <c r="E25" s="9">
        <f t="shared" si="1"/>
        <v>50</v>
      </c>
      <c r="F25" s="17">
        <v>0</v>
      </c>
      <c r="G25" s="8"/>
      <c r="H25" s="8">
        <v>0</v>
      </c>
      <c r="I25" s="11">
        <v>0</v>
      </c>
    </row>
    <row r="26" spans="2:9">
      <c r="B26" s="84" t="s">
        <v>27</v>
      </c>
      <c r="C26" s="85"/>
      <c r="D26" s="28">
        <v>7000</v>
      </c>
      <c r="E26" s="9">
        <f t="shared" si="1"/>
        <v>3500</v>
      </c>
      <c r="F26" s="17">
        <v>1820.6</v>
      </c>
      <c r="G26" s="8">
        <f t="shared" si="2"/>
        <v>52.017142857142851</v>
      </c>
      <c r="H26" s="8">
        <f t="shared" si="3"/>
        <v>26.008571428571425</v>
      </c>
      <c r="I26" s="11">
        <f t="shared" ref="I26:I41" si="4">F26/E26*100</f>
        <v>52.017142857142851</v>
      </c>
    </row>
    <row r="27" spans="2:9" ht="12.75" hidden="1" customHeight="1">
      <c r="B27" s="86" t="s">
        <v>28</v>
      </c>
      <c r="C27" s="87"/>
      <c r="D27" s="28"/>
      <c r="E27" s="9">
        <f t="shared" si="1"/>
        <v>0</v>
      </c>
      <c r="F27" s="17"/>
      <c r="G27" s="8" t="e">
        <f t="shared" si="2"/>
        <v>#DIV/0!</v>
      </c>
      <c r="H27" s="8"/>
      <c r="I27" s="11" t="e">
        <f t="shared" si="4"/>
        <v>#DIV/0!</v>
      </c>
    </row>
    <row r="28" spans="2:9" ht="17.25" customHeight="1">
      <c r="B28" s="84" t="s">
        <v>29</v>
      </c>
      <c r="C28" s="85"/>
      <c r="D28" s="28">
        <f>D29+D30</f>
        <v>92000</v>
      </c>
      <c r="E28" s="9">
        <f t="shared" si="1"/>
        <v>46000</v>
      </c>
      <c r="F28" s="17">
        <f>F29+F30</f>
        <v>25727.699999999997</v>
      </c>
      <c r="G28" s="8">
        <f t="shared" si="2"/>
        <v>55.929782608695646</v>
      </c>
      <c r="H28" s="8">
        <f t="shared" si="3"/>
        <v>27.964891304347823</v>
      </c>
      <c r="I28" s="11">
        <f t="shared" si="4"/>
        <v>55.929782608695646</v>
      </c>
    </row>
    <row r="29" spans="2:9" ht="26.25">
      <c r="B29" s="64">
        <v>1331</v>
      </c>
      <c r="C29" s="30" t="s">
        <v>30</v>
      </c>
      <c r="D29" s="31">
        <v>85000</v>
      </c>
      <c r="E29" s="9">
        <f>D29/4*2</f>
        <v>42500</v>
      </c>
      <c r="F29" s="10">
        <v>21240.1</v>
      </c>
      <c r="G29" s="8">
        <f t="shared" si="2"/>
        <v>49.976705882352938</v>
      </c>
      <c r="H29" s="8">
        <f t="shared" si="3"/>
        <v>24.988352941176469</v>
      </c>
      <c r="I29" s="11">
        <f t="shared" si="4"/>
        <v>49.976705882352938</v>
      </c>
    </row>
    <row r="30" spans="2:9" ht="27.75" customHeight="1">
      <c r="B30" s="64">
        <v>1334</v>
      </c>
      <c r="C30" s="32" t="s">
        <v>31</v>
      </c>
      <c r="D30" s="33">
        <v>7000</v>
      </c>
      <c r="E30" s="9">
        <f t="shared" si="1"/>
        <v>3500</v>
      </c>
      <c r="F30" s="34">
        <v>4487.6000000000004</v>
      </c>
      <c r="G30" s="8">
        <f t="shared" si="2"/>
        <v>128.21714285714287</v>
      </c>
      <c r="H30" s="8">
        <f t="shared" si="3"/>
        <v>64.108571428571437</v>
      </c>
      <c r="I30" s="11">
        <f t="shared" si="4"/>
        <v>128.21714285714287</v>
      </c>
    </row>
    <row r="31" spans="2:9" ht="48" hidden="1" customHeight="1">
      <c r="B31" s="65">
        <v>1343</v>
      </c>
      <c r="C31" s="35" t="s">
        <v>32</v>
      </c>
      <c r="D31" s="31">
        <v>0</v>
      </c>
      <c r="E31" s="9">
        <f t="shared" si="1"/>
        <v>0</v>
      </c>
      <c r="F31" s="34">
        <v>0</v>
      </c>
      <c r="G31" s="8" t="e">
        <f t="shared" si="2"/>
        <v>#DIV/0!</v>
      </c>
      <c r="H31" s="8" t="e">
        <f t="shared" si="3"/>
        <v>#DIV/0!</v>
      </c>
      <c r="I31" s="11" t="e">
        <f t="shared" si="4"/>
        <v>#DIV/0!</v>
      </c>
    </row>
    <row r="32" spans="2:9" ht="26.25" customHeight="1">
      <c r="B32" s="76" t="s">
        <v>33</v>
      </c>
      <c r="C32" s="77"/>
      <c r="D32" s="28">
        <v>1999</v>
      </c>
      <c r="E32" s="9">
        <f t="shared" si="1"/>
        <v>999.5</v>
      </c>
      <c r="F32" s="34">
        <v>399.8</v>
      </c>
      <c r="G32" s="8">
        <f t="shared" si="2"/>
        <v>40</v>
      </c>
      <c r="H32" s="8">
        <f t="shared" si="3"/>
        <v>20</v>
      </c>
      <c r="I32" s="11">
        <f t="shared" si="4"/>
        <v>40</v>
      </c>
    </row>
    <row r="33" spans="2:9" ht="17.25" customHeight="1">
      <c r="B33" s="72" t="s">
        <v>34</v>
      </c>
      <c r="C33" s="73"/>
      <c r="D33" s="36">
        <f>D34+D35+D37+D38+D39+D41+D43+D36+D40</f>
        <v>54450</v>
      </c>
      <c r="E33" s="9">
        <f t="shared" si="1"/>
        <v>27225</v>
      </c>
      <c r="F33" s="34">
        <f>F34+F35+F36+F37+F38+F39+F41+F43</f>
        <v>19781</v>
      </c>
      <c r="G33" s="31">
        <f t="shared" si="2"/>
        <v>72.6574839302112</v>
      </c>
      <c r="H33" s="31">
        <f t="shared" si="3"/>
        <v>36.3287419651056</v>
      </c>
      <c r="I33" s="11">
        <f t="shared" si="4"/>
        <v>72.6574839302112</v>
      </c>
    </row>
    <row r="34" spans="2:9" ht="26.25">
      <c r="B34" s="66">
        <v>13505</v>
      </c>
      <c r="C34" s="20" t="s">
        <v>35</v>
      </c>
      <c r="D34" s="28">
        <v>300</v>
      </c>
      <c r="E34" s="9">
        <f t="shared" si="1"/>
        <v>150</v>
      </c>
      <c r="F34" s="34">
        <v>70</v>
      </c>
      <c r="G34" s="31">
        <f t="shared" si="2"/>
        <v>46.666666666666664</v>
      </c>
      <c r="H34" s="31">
        <f t="shared" si="3"/>
        <v>23.333333333333332</v>
      </c>
      <c r="I34" s="11">
        <f t="shared" si="4"/>
        <v>46.666666666666664</v>
      </c>
    </row>
    <row r="35" spans="2:9">
      <c r="B35" s="66">
        <v>13507</v>
      </c>
      <c r="C35" s="14" t="s">
        <v>36</v>
      </c>
      <c r="D35" s="28">
        <v>24000</v>
      </c>
      <c r="E35" s="9">
        <f t="shared" si="1"/>
        <v>12000</v>
      </c>
      <c r="F35" s="34">
        <v>5958</v>
      </c>
      <c r="G35" s="31">
        <f t="shared" si="2"/>
        <v>49.65</v>
      </c>
      <c r="H35" s="31">
        <f t="shared" si="3"/>
        <v>24.824999999999999</v>
      </c>
      <c r="I35" s="11">
        <f t="shared" si="4"/>
        <v>49.65</v>
      </c>
    </row>
    <row r="36" spans="2:9" ht="26.25">
      <c r="B36" s="64">
        <v>13508</v>
      </c>
      <c r="C36" s="37" t="s">
        <v>37</v>
      </c>
      <c r="D36" s="28">
        <v>200</v>
      </c>
      <c r="E36" s="9">
        <f t="shared" si="1"/>
        <v>100</v>
      </c>
      <c r="F36" s="34">
        <v>0</v>
      </c>
      <c r="G36" s="31">
        <f t="shared" si="2"/>
        <v>0</v>
      </c>
      <c r="H36" s="31">
        <f t="shared" si="3"/>
        <v>0</v>
      </c>
      <c r="I36" s="11">
        <f t="shared" si="4"/>
        <v>0</v>
      </c>
    </row>
    <row r="37" spans="2:9">
      <c r="B37" s="66">
        <v>13510</v>
      </c>
      <c r="C37" s="38" t="s">
        <v>38</v>
      </c>
      <c r="D37" s="28">
        <v>1650</v>
      </c>
      <c r="E37" s="9">
        <f t="shared" si="1"/>
        <v>825</v>
      </c>
      <c r="F37" s="34">
        <v>293.8</v>
      </c>
      <c r="G37" s="31">
        <f t="shared" si="2"/>
        <v>35.61212121212121</v>
      </c>
      <c r="H37" s="31">
        <f t="shared" si="3"/>
        <v>17.806060606060605</v>
      </c>
      <c r="I37" s="11">
        <f t="shared" si="4"/>
        <v>35.61212121212121</v>
      </c>
    </row>
    <row r="38" spans="2:9" ht="15.75" customHeight="1">
      <c r="B38" s="66">
        <v>13513</v>
      </c>
      <c r="C38" s="38" t="s">
        <v>39</v>
      </c>
      <c r="D38" s="28">
        <v>21000</v>
      </c>
      <c r="E38" s="9">
        <f t="shared" si="1"/>
        <v>10500</v>
      </c>
      <c r="F38" s="34">
        <v>9761.4</v>
      </c>
      <c r="G38" s="31">
        <f t="shared" si="2"/>
        <v>92.965714285714284</v>
      </c>
      <c r="H38" s="31">
        <f t="shared" si="3"/>
        <v>46.482857142857142</v>
      </c>
      <c r="I38" s="11">
        <f t="shared" si="4"/>
        <v>92.965714285714284</v>
      </c>
    </row>
    <row r="39" spans="2:9" ht="14.25" customHeight="1">
      <c r="B39" s="66">
        <v>13514</v>
      </c>
      <c r="C39" s="38" t="s">
        <v>40</v>
      </c>
      <c r="D39" s="28">
        <v>6800</v>
      </c>
      <c r="E39" s="9">
        <f t="shared" si="1"/>
        <v>3400</v>
      </c>
      <c r="F39" s="34">
        <v>3667</v>
      </c>
      <c r="G39" s="31">
        <f t="shared" si="2"/>
        <v>107.85294117647059</v>
      </c>
      <c r="H39" s="31">
        <f t="shared" si="3"/>
        <v>53.926470588235297</v>
      </c>
      <c r="I39" s="11">
        <f t="shared" si="4"/>
        <v>107.85294117647059</v>
      </c>
    </row>
    <row r="40" spans="2:9" ht="26.25" hidden="1">
      <c r="B40" s="66">
        <v>13518</v>
      </c>
      <c r="C40" s="39" t="s">
        <v>41</v>
      </c>
      <c r="D40" s="28">
        <v>0</v>
      </c>
      <c r="E40" s="9">
        <f t="shared" si="1"/>
        <v>0</v>
      </c>
      <c r="F40" s="34">
        <v>0</v>
      </c>
      <c r="G40" s="31" t="e">
        <f t="shared" si="2"/>
        <v>#DIV/0!</v>
      </c>
      <c r="H40" s="31" t="e">
        <f t="shared" si="3"/>
        <v>#DIV/0!</v>
      </c>
      <c r="I40" s="11" t="e">
        <f t="shared" si="4"/>
        <v>#DIV/0!</v>
      </c>
    </row>
    <row r="41" spans="2:9" ht="18" customHeight="1">
      <c r="B41" s="66">
        <v>13519</v>
      </c>
      <c r="C41" s="40" t="s">
        <v>42</v>
      </c>
      <c r="D41" s="28">
        <v>200</v>
      </c>
      <c r="E41" s="9">
        <f t="shared" si="1"/>
        <v>100</v>
      </c>
      <c r="F41" s="34">
        <v>30</v>
      </c>
      <c r="G41" s="31">
        <f t="shared" si="2"/>
        <v>30</v>
      </c>
      <c r="H41" s="31">
        <f t="shared" si="3"/>
        <v>15</v>
      </c>
      <c r="I41" s="11">
        <f t="shared" si="4"/>
        <v>30</v>
      </c>
    </row>
    <row r="42" spans="2:9" ht="38.25" hidden="1">
      <c r="B42" s="66">
        <v>1352</v>
      </c>
      <c r="C42" s="27" t="s">
        <v>43</v>
      </c>
      <c r="D42" s="28"/>
      <c r="E42" s="9">
        <f t="shared" si="1"/>
        <v>0</v>
      </c>
      <c r="F42" s="34">
        <v>0</v>
      </c>
      <c r="G42" s="31"/>
      <c r="H42" s="31"/>
      <c r="I42" s="11"/>
    </row>
    <row r="43" spans="2:9" ht="26.25">
      <c r="B43" s="67">
        <v>1361</v>
      </c>
      <c r="C43" s="30" t="s">
        <v>44</v>
      </c>
      <c r="D43" s="28">
        <v>300</v>
      </c>
      <c r="E43" s="9">
        <f t="shared" si="1"/>
        <v>150</v>
      </c>
      <c r="F43" s="34">
        <v>0.8</v>
      </c>
      <c r="G43" s="31">
        <f t="shared" si="2"/>
        <v>0.53333333333333344</v>
      </c>
      <c r="H43" s="31">
        <f t="shared" si="3"/>
        <v>0.26666666666666672</v>
      </c>
      <c r="I43" s="11">
        <f>F43/E43*100</f>
        <v>0.53333333333333344</v>
      </c>
    </row>
    <row r="44" spans="2:9" ht="38.25" hidden="1">
      <c r="B44" s="64">
        <v>1372</v>
      </c>
      <c r="C44" s="27" t="s">
        <v>45</v>
      </c>
      <c r="D44" s="28">
        <v>0</v>
      </c>
      <c r="E44" s="9">
        <f t="shared" si="1"/>
        <v>0</v>
      </c>
      <c r="F44" s="34">
        <v>0</v>
      </c>
      <c r="G44" s="31" t="e">
        <f t="shared" si="2"/>
        <v>#DIV/0!</v>
      </c>
      <c r="H44" s="31"/>
      <c r="I44" s="11"/>
    </row>
    <row r="45" spans="2:9" ht="22.5" customHeight="1">
      <c r="B45" s="72" t="s">
        <v>46</v>
      </c>
      <c r="C45" s="73"/>
      <c r="D45" s="28">
        <f>D46+D47+D48+D49+D50+D52</f>
        <v>3739982</v>
      </c>
      <c r="E45" s="9">
        <f t="shared" si="1"/>
        <v>1869991</v>
      </c>
      <c r="F45" s="41">
        <f>F46+F48+F49+F50+F52</f>
        <v>857240.4</v>
      </c>
      <c r="G45" s="31">
        <f t="shared" si="2"/>
        <v>45.84195325004238</v>
      </c>
      <c r="H45" s="31">
        <f t="shared" si="3"/>
        <v>22.92097662502119</v>
      </c>
      <c r="I45" s="11">
        <f>F45/E45*100</f>
        <v>45.84195325004238</v>
      </c>
    </row>
    <row r="46" spans="2:9" ht="15.75" customHeight="1">
      <c r="B46" s="29">
        <v>1251</v>
      </c>
      <c r="C46" s="20" t="s">
        <v>47</v>
      </c>
      <c r="D46" s="28">
        <v>1619272</v>
      </c>
      <c r="E46" s="9">
        <f t="shared" si="1"/>
        <v>809636</v>
      </c>
      <c r="F46" s="41">
        <v>804793.8</v>
      </c>
      <c r="G46" s="31">
        <f t="shared" si="2"/>
        <v>99.401928767989574</v>
      </c>
      <c r="H46" s="31">
        <f t="shared" si="3"/>
        <v>49.700964383994787</v>
      </c>
      <c r="I46" s="11">
        <f>F46/E46*100</f>
        <v>99.401928767989574</v>
      </c>
    </row>
    <row r="47" spans="2:9" ht="25.5" hidden="1">
      <c r="B47" s="29"/>
      <c r="C47" s="42" t="s">
        <v>48</v>
      </c>
      <c r="D47" s="28">
        <v>0</v>
      </c>
      <c r="E47" s="9">
        <f t="shared" si="1"/>
        <v>0</v>
      </c>
      <c r="F47" s="34">
        <v>0</v>
      </c>
      <c r="G47" s="31"/>
      <c r="H47" s="31"/>
      <c r="I47" s="11"/>
    </row>
    <row r="48" spans="2:9">
      <c r="B48" s="29">
        <v>1254</v>
      </c>
      <c r="C48" s="14" t="s">
        <v>49</v>
      </c>
      <c r="D48" s="28">
        <v>0</v>
      </c>
      <c r="E48" s="9">
        <f t="shared" si="1"/>
        <v>0</v>
      </c>
      <c r="F48" s="34">
        <v>0</v>
      </c>
      <c r="G48" s="31"/>
      <c r="H48" s="31"/>
      <c r="I48" s="11"/>
    </row>
    <row r="49" spans="2:9">
      <c r="B49" s="29">
        <v>1255</v>
      </c>
      <c r="C49" s="14" t="s">
        <v>50</v>
      </c>
      <c r="D49" s="28">
        <v>0</v>
      </c>
      <c r="E49" s="9">
        <f t="shared" si="1"/>
        <v>0</v>
      </c>
      <c r="F49" s="34">
        <v>5584.9</v>
      </c>
      <c r="G49" s="31"/>
      <c r="H49" s="31"/>
      <c r="I49" s="11"/>
    </row>
    <row r="50" spans="2:9" ht="17.25" customHeight="1">
      <c r="B50" s="29">
        <v>1261</v>
      </c>
      <c r="C50" s="43" t="s">
        <v>51</v>
      </c>
      <c r="D50" s="44">
        <v>2120710</v>
      </c>
      <c r="E50" s="9">
        <f>D50/4*2</f>
        <v>1060355</v>
      </c>
      <c r="F50" s="34">
        <v>41861.699999999997</v>
      </c>
      <c r="G50" s="31">
        <f t="shared" si="2"/>
        <v>3.9478948088140289</v>
      </c>
      <c r="H50" s="31">
        <f t="shared" si="3"/>
        <v>1.9739474044070144</v>
      </c>
      <c r="I50" s="11">
        <f>F50/E50*100</f>
        <v>3.9478948088140289</v>
      </c>
    </row>
    <row r="51" spans="2:9" hidden="1">
      <c r="B51" s="29"/>
      <c r="C51" s="20" t="s">
        <v>52</v>
      </c>
      <c r="D51" s="28"/>
      <c r="E51" s="9">
        <f t="shared" si="1"/>
        <v>0</v>
      </c>
      <c r="F51" s="34"/>
      <c r="G51" s="31"/>
      <c r="H51" s="31"/>
      <c r="I51" s="11" t="e">
        <f t="shared" ref="I51:I56" si="5">F51/E51*100</f>
        <v>#DIV/0!</v>
      </c>
    </row>
    <row r="52" spans="2:9" ht="15.75" customHeight="1">
      <c r="B52" s="29">
        <v>1241</v>
      </c>
      <c r="C52" s="14" t="s">
        <v>53</v>
      </c>
      <c r="D52" s="31">
        <v>0</v>
      </c>
      <c r="E52" s="9">
        <f t="shared" si="1"/>
        <v>0</v>
      </c>
      <c r="F52" s="34">
        <v>5000</v>
      </c>
      <c r="G52" s="31"/>
      <c r="H52" s="31"/>
      <c r="I52" s="11"/>
    </row>
    <row r="53" spans="2:9">
      <c r="B53" s="74" t="s">
        <v>54</v>
      </c>
      <c r="C53" s="75"/>
      <c r="D53" s="28">
        <f>D54</f>
        <v>0</v>
      </c>
      <c r="E53" s="9">
        <f t="shared" si="1"/>
        <v>0</v>
      </c>
      <c r="F53" s="34">
        <f>F54+F55</f>
        <v>0</v>
      </c>
      <c r="G53" s="31" t="e">
        <f t="shared" si="2"/>
        <v>#DIV/0!</v>
      </c>
      <c r="H53" s="31">
        <v>0</v>
      </c>
      <c r="I53" s="11">
        <v>0</v>
      </c>
    </row>
    <row r="54" spans="2:9">
      <c r="B54" s="45"/>
      <c r="C54" s="46" t="s">
        <v>55</v>
      </c>
      <c r="D54" s="28">
        <v>0</v>
      </c>
      <c r="E54" s="9">
        <f t="shared" si="1"/>
        <v>0</v>
      </c>
      <c r="F54" s="34">
        <v>0</v>
      </c>
      <c r="G54" s="31" t="e">
        <f t="shared" si="2"/>
        <v>#DIV/0!</v>
      </c>
      <c r="H54" s="31">
        <v>0</v>
      </c>
      <c r="I54" s="11">
        <v>0</v>
      </c>
    </row>
    <row r="55" spans="2:9" ht="27.75" customHeight="1">
      <c r="B55" s="47"/>
      <c r="C55" s="20" t="s">
        <v>56</v>
      </c>
      <c r="D55" s="28">
        <v>0</v>
      </c>
      <c r="E55" s="9">
        <f t="shared" si="1"/>
        <v>0</v>
      </c>
      <c r="F55" s="34">
        <v>0</v>
      </c>
      <c r="G55" s="31" t="e">
        <f t="shared" si="2"/>
        <v>#DIV/0!</v>
      </c>
      <c r="H55" s="31"/>
      <c r="I55" s="11"/>
    </row>
    <row r="56" spans="2:9">
      <c r="B56" s="29">
        <v>1393</v>
      </c>
      <c r="C56" s="14" t="s">
        <v>57</v>
      </c>
      <c r="D56" s="28">
        <v>3000</v>
      </c>
      <c r="E56" s="9">
        <f t="shared" si="1"/>
        <v>1500</v>
      </c>
      <c r="F56" s="34">
        <v>2176.6999999999998</v>
      </c>
      <c r="G56" s="31">
        <f t="shared" si="2"/>
        <v>145.11333333333332</v>
      </c>
      <c r="H56" s="31">
        <f t="shared" si="3"/>
        <v>72.556666666666658</v>
      </c>
      <c r="I56" s="11">
        <f t="shared" si="5"/>
        <v>145.11333333333332</v>
      </c>
    </row>
    <row r="57" spans="2:9">
      <c r="E57" s="48"/>
    </row>
    <row r="58" spans="2:9">
      <c r="E58" s="48"/>
    </row>
  </sheetData>
  <mergeCells count="12">
    <mergeCell ref="B53:C53"/>
    <mergeCell ref="C1:H2"/>
    <mergeCell ref="C3:H3"/>
    <mergeCell ref="B6:C6"/>
    <mergeCell ref="B7:C7"/>
    <mergeCell ref="B12:C12"/>
    <mergeCell ref="B26:C26"/>
    <mergeCell ref="B27:C27"/>
    <mergeCell ref="B28:C28"/>
    <mergeCell ref="B32:C32"/>
    <mergeCell ref="B33:C33"/>
    <mergeCell ref="B45:C45"/>
  </mergeCells>
  <pageMargins left="0" right="0" top="0" bottom="0" header="0.31496062992125984" footer="0.31496062992125984"/>
  <pageSetup paperSize="9" orientation="portrait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C55C-2BB1-423C-8D43-2044B84197E5}">
  <dimension ref="B1:I43"/>
  <sheetViews>
    <sheetView topLeftCell="A15" workbookViewId="0">
      <selection activeCell="C21" sqref="C21"/>
    </sheetView>
  </sheetViews>
  <sheetFormatPr defaultRowHeight="15"/>
  <cols>
    <col min="1" max="1" width="3.7109375" style="49" customWidth="1"/>
    <col min="2" max="2" width="4.140625" style="49" customWidth="1"/>
    <col min="3" max="3" width="40.85546875" style="50" customWidth="1"/>
    <col min="4" max="4" width="9.5703125" style="49" customWidth="1"/>
    <col min="5" max="5" width="10.7109375" style="50" customWidth="1"/>
    <col min="6" max="7" width="9.7109375" style="49" customWidth="1"/>
    <col min="8" max="8" width="7.7109375" style="49" customWidth="1"/>
    <col min="9" max="16384" width="9.140625" style="49"/>
  </cols>
  <sheetData>
    <row r="1" spans="2:9" hidden="1">
      <c r="C1" s="102" t="s">
        <v>60</v>
      </c>
      <c r="D1" s="102"/>
      <c r="E1" s="102"/>
      <c r="F1" s="102"/>
      <c r="G1" s="102"/>
      <c r="H1" s="102"/>
    </row>
    <row r="2" spans="2:9">
      <c r="C2" s="102"/>
      <c r="D2" s="102"/>
      <c r="E2" s="102"/>
      <c r="F2" s="102"/>
      <c r="G2" s="102"/>
      <c r="H2" s="102"/>
    </row>
    <row r="3" spans="2:9">
      <c r="C3" s="102"/>
      <c r="D3" s="102"/>
      <c r="E3" s="102"/>
      <c r="F3" s="102"/>
      <c r="G3" s="102"/>
      <c r="H3" s="102"/>
    </row>
    <row r="4" spans="2:9" ht="13.5" customHeight="1">
      <c r="C4" s="109" t="s">
        <v>101</v>
      </c>
      <c r="D4" s="102"/>
      <c r="E4" s="102"/>
      <c r="F4" s="102"/>
      <c r="G4" s="102"/>
      <c r="H4" s="102"/>
    </row>
    <row r="5" spans="2:9" ht="5.25" hidden="1" customHeight="1"/>
    <row r="6" spans="2:9" ht="36">
      <c r="B6" s="51"/>
      <c r="C6" s="4" t="s">
        <v>61</v>
      </c>
      <c r="D6" s="52" t="s">
        <v>3</v>
      </c>
      <c r="E6" s="53" t="s">
        <v>4</v>
      </c>
      <c r="F6" s="29" t="s">
        <v>5</v>
      </c>
      <c r="G6" s="5" t="s">
        <v>59</v>
      </c>
      <c r="H6" s="54" t="s">
        <v>6</v>
      </c>
    </row>
    <row r="7" spans="2:9" ht="24" customHeight="1">
      <c r="B7" s="103" t="s">
        <v>62</v>
      </c>
      <c r="C7" s="104"/>
      <c r="D7" s="8">
        <f>D8+D13+D14+D19+D23+D29+D34+D38+D42</f>
        <v>5230303.5</v>
      </c>
      <c r="E7" s="8">
        <f>D7/4*2</f>
        <v>2615151.75</v>
      </c>
      <c r="F7" s="10">
        <f>F8+F13+F14+F19+F23+F29+F34+F38+F42</f>
        <v>790828.2</v>
      </c>
      <c r="G7" s="10">
        <f>F7/D7*100</f>
        <v>15.120120658390091</v>
      </c>
      <c r="H7" s="8">
        <f>F7/E7*100</f>
        <v>30.240241316780182</v>
      </c>
      <c r="I7" s="55"/>
    </row>
    <row r="8" spans="2:9" ht="21.75" customHeight="1">
      <c r="B8" s="105" t="s">
        <v>63</v>
      </c>
      <c r="C8" s="106"/>
      <c r="D8" s="8">
        <f>D9+D10+D11+D12</f>
        <v>637749</v>
      </c>
      <c r="E8" s="8">
        <f t="shared" ref="E8:E43" si="0">D8/4*2</f>
        <v>318874.5</v>
      </c>
      <c r="F8" s="10">
        <f>F9+F10+F11+F12</f>
        <v>182915</v>
      </c>
      <c r="G8" s="10">
        <f t="shared" ref="G8:G43" si="1">F8/D8*100</f>
        <v>28.681346423122577</v>
      </c>
      <c r="H8" s="8">
        <f t="shared" ref="H8:H12" si="2">F8/E8*100</f>
        <v>57.362692846245153</v>
      </c>
    </row>
    <row r="9" spans="2:9" ht="25.5">
      <c r="B9" s="56"/>
      <c r="C9" s="27" t="s">
        <v>64</v>
      </c>
      <c r="D9" s="16">
        <v>563300</v>
      </c>
      <c r="E9" s="8">
        <f t="shared" si="0"/>
        <v>281650</v>
      </c>
      <c r="F9" s="17">
        <v>168195.6</v>
      </c>
      <c r="G9" s="10">
        <f t="shared" si="1"/>
        <v>29.858973903781287</v>
      </c>
      <c r="H9" s="8">
        <f t="shared" si="2"/>
        <v>59.717947807562574</v>
      </c>
    </row>
    <row r="10" spans="2:9">
      <c r="B10" s="56"/>
      <c r="C10" s="27" t="s">
        <v>65</v>
      </c>
      <c r="D10" s="16">
        <v>1999</v>
      </c>
      <c r="E10" s="8">
        <f t="shared" si="0"/>
        <v>999.5</v>
      </c>
      <c r="F10" s="17">
        <v>600.1</v>
      </c>
      <c r="G10" s="10">
        <f t="shared" si="1"/>
        <v>30.020010005002501</v>
      </c>
      <c r="H10" s="8">
        <f t="shared" si="2"/>
        <v>60.040020010005001</v>
      </c>
    </row>
    <row r="11" spans="2:9" ht="38.25">
      <c r="B11" s="56"/>
      <c r="C11" s="27" t="s">
        <v>66</v>
      </c>
      <c r="D11" s="16">
        <v>71450</v>
      </c>
      <c r="E11" s="8">
        <f t="shared" si="0"/>
        <v>35725</v>
      </c>
      <c r="F11" s="17">
        <v>14119.3</v>
      </c>
      <c r="G11" s="10">
        <f t="shared" si="1"/>
        <v>19.761091672498249</v>
      </c>
      <c r="H11" s="8">
        <f t="shared" si="2"/>
        <v>39.522183344996499</v>
      </c>
    </row>
    <row r="12" spans="2:9" ht="25.5">
      <c r="B12" s="56"/>
      <c r="C12" s="27" t="s">
        <v>67</v>
      </c>
      <c r="D12" s="16">
        <v>1000</v>
      </c>
      <c r="E12" s="8">
        <f t="shared" si="0"/>
        <v>500</v>
      </c>
      <c r="F12" s="17">
        <v>0</v>
      </c>
      <c r="G12" s="10">
        <f t="shared" si="1"/>
        <v>0</v>
      </c>
      <c r="H12" s="8">
        <f t="shared" si="2"/>
        <v>0</v>
      </c>
    </row>
    <row r="13" spans="2:9" ht="18" customHeight="1">
      <c r="B13" s="107" t="s">
        <v>68</v>
      </c>
      <c r="C13" s="108"/>
      <c r="D13" s="16">
        <v>4000</v>
      </c>
      <c r="E13" s="8">
        <f t="shared" si="0"/>
        <v>2000</v>
      </c>
      <c r="F13" s="17">
        <v>0</v>
      </c>
      <c r="G13" s="10">
        <f t="shared" si="1"/>
        <v>0</v>
      </c>
      <c r="H13" s="8"/>
      <c r="I13" s="57"/>
    </row>
    <row r="14" spans="2:9" ht="15" customHeight="1">
      <c r="B14" s="100" t="s">
        <v>69</v>
      </c>
      <c r="C14" s="101"/>
      <c r="D14" s="16">
        <f>D15+D16+D17+D18</f>
        <v>1242687</v>
      </c>
      <c r="E14" s="8">
        <f t="shared" si="0"/>
        <v>621343.5</v>
      </c>
      <c r="F14" s="17">
        <f>F15+F17+F18</f>
        <v>238852.2</v>
      </c>
      <c r="G14" s="10">
        <f t="shared" si="1"/>
        <v>19.220624340642495</v>
      </c>
      <c r="H14" s="8">
        <f t="shared" ref="H14:H15" si="3">F14/E14*100</f>
        <v>38.441248681284989</v>
      </c>
    </row>
    <row r="15" spans="2:9">
      <c r="B15" s="70"/>
      <c r="C15" s="59" t="s">
        <v>70</v>
      </c>
      <c r="D15" s="17">
        <v>68852</v>
      </c>
      <c r="E15" s="8">
        <f t="shared" si="0"/>
        <v>34426</v>
      </c>
      <c r="F15" s="17">
        <v>42841.7</v>
      </c>
      <c r="G15" s="10">
        <f t="shared" si="1"/>
        <v>62.222883866844825</v>
      </c>
      <c r="H15" s="8">
        <f t="shared" si="3"/>
        <v>124.44576773368965</v>
      </c>
    </row>
    <row r="16" spans="2:9" ht="51" hidden="1" customHeight="1">
      <c r="B16" s="70"/>
      <c r="C16" s="59" t="s">
        <v>71</v>
      </c>
      <c r="D16" s="17">
        <v>0</v>
      </c>
      <c r="E16" s="8">
        <f t="shared" si="0"/>
        <v>0</v>
      </c>
      <c r="F16" s="17"/>
      <c r="G16" s="10" t="e">
        <f t="shared" si="1"/>
        <v>#DIV/0!</v>
      </c>
      <c r="H16" s="8"/>
    </row>
    <row r="17" spans="2:9">
      <c r="B17" s="56"/>
      <c r="C17" s="68" t="s">
        <v>72</v>
      </c>
      <c r="D17" s="16">
        <v>1193835</v>
      </c>
      <c r="E17" s="8">
        <f t="shared" si="0"/>
        <v>596917.5</v>
      </c>
      <c r="F17" s="17">
        <v>211089.5</v>
      </c>
      <c r="G17" s="10">
        <f t="shared" si="1"/>
        <v>17.681631046166345</v>
      </c>
      <c r="H17" s="8">
        <f t="shared" ref="H17:H20" si="4">F17/E17*100</f>
        <v>35.36326209233269</v>
      </c>
    </row>
    <row r="18" spans="2:9">
      <c r="B18" s="56"/>
      <c r="C18" s="27" t="s">
        <v>73</v>
      </c>
      <c r="D18" s="16">
        <v>-20000</v>
      </c>
      <c r="E18" s="8">
        <f t="shared" si="0"/>
        <v>-10000</v>
      </c>
      <c r="F18" s="17">
        <v>-15079</v>
      </c>
      <c r="G18" s="10">
        <f t="shared" si="1"/>
        <v>75.394999999999996</v>
      </c>
      <c r="H18" s="8">
        <v>0</v>
      </c>
    </row>
    <row r="19" spans="2:9" ht="15" customHeight="1">
      <c r="B19" s="90" t="s">
        <v>74</v>
      </c>
      <c r="C19" s="91"/>
      <c r="D19" s="16">
        <f>D20+D21+D22</f>
        <v>262121</v>
      </c>
      <c r="E19" s="8">
        <f t="shared" si="0"/>
        <v>131060.5</v>
      </c>
      <c r="F19" s="17">
        <f>F20+F21+F22</f>
        <v>109022.6</v>
      </c>
      <c r="G19" s="10">
        <f t="shared" si="1"/>
        <v>41.592470652866425</v>
      </c>
      <c r="H19" s="8">
        <f t="shared" si="4"/>
        <v>83.184941305732849</v>
      </c>
    </row>
    <row r="20" spans="2:9">
      <c r="B20" s="56"/>
      <c r="C20" s="27" t="s">
        <v>75</v>
      </c>
      <c r="D20" s="16">
        <v>130000</v>
      </c>
      <c r="E20" s="8">
        <f t="shared" si="0"/>
        <v>65000</v>
      </c>
      <c r="F20" s="17">
        <v>62841.3</v>
      </c>
      <c r="G20" s="10">
        <f t="shared" si="1"/>
        <v>48.339461538461542</v>
      </c>
      <c r="H20" s="8">
        <f t="shared" si="4"/>
        <v>96.678923076923084</v>
      </c>
    </row>
    <row r="21" spans="2:9">
      <c r="B21" s="56"/>
      <c r="C21" s="27" t="s">
        <v>76</v>
      </c>
      <c r="D21" s="16">
        <v>100601</v>
      </c>
      <c r="E21" s="8">
        <v>49300.5</v>
      </c>
      <c r="F21" s="17">
        <v>29838.400000000001</v>
      </c>
      <c r="G21" s="10">
        <f t="shared" si="1"/>
        <v>29.660142543314684</v>
      </c>
      <c r="H21" s="8">
        <f>F21/E21*100</f>
        <v>60.52352410218964</v>
      </c>
    </row>
    <row r="22" spans="2:9" s="24" customFormat="1" ht="25.5">
      <c r="B22" s="60"/>
      <c r="C22" s="27" t="s">
        <v>77</v>
      </c>
      <c r="D22" s="16">
        <v>31520</v>
      </c>
      <c r="E22" s="8">
        <v>16760</v>
      </c>
      <c r="F22" s="17">
        <v>16342.9</v>
      </c>
      <c r="G22" s="10">
        <f t="shared" si="1"/>
        <v>51.849302030456855</v>
      </c>
      <c r="H22" s="8">
        <f t="shared" ref="H22:H32" si="5">F22/E22*100</f>
        <v>97.511336515513122</v>
      </c>
    </row>
    <row r="23" spans="2:9" ht="23.25" customHeight="1">
      <c r="B23" s="92" t="s">
        <v>78</v>
      </c>
      <c r="C23" s="93"/>
      <c r="D23" s="16">
        <f>D24+D25+D26+D28</f>
        <v>511950</v>
      </c>
      <c r="E23" s="8">
        <f t="shared" si="0"/>
        <v>255975</v>
      </c>
      <c r="F23" s="17">
        <f>F24+F25+F26+F28</f>
        <v>82306.7</v>
      </c>
      <c r="G23" s="10">
        <f t="shared" si="1"/>
        <v>16.077097372790313</v>
      </c>
      <c r="H23" s="8">
        <f t="shared" si="5"/>
        <v>32.154194745580625</v>
      </c>
    </row>
    <row r="24" spans="2:9" s="24" customFormat="1" ht="14.25">
      <c r="B24" s="60"/>
      <c r="C24" s="27" t="s">
        <v>79</v>
      </c>
      <c r="D24" s="16">
        <v>12000</v>
      </c>
      <c r="E24" s="8">
        <f t="shared" si="0"/>
        <v>6000</v>
      </c>
      <c r="F24" s="17">
        <v>2302.6999999999998</v>
      </c>
      <c r="G24" s="10">
        <f t="shared" si="1"/>
        <v>19.189166666666665</v>
      </c>
      <c r="H24" s="8">
        <f t="shared" si="5"/>
        <v>38.37833333333333</v>
      </c>
    </row>
    <row r="25" spans="2:9" s="24" customFormat="1" ht="14.25">
      <c r="B25" s="60"/>
      <c r="C25" s="27" t="s">
        <v>80</v>
      </c>
      <c r="D25" s="16">
        <v>166226</v>
      </c>
      <c r="E25" s="8">
        <f t="shared" si="0"/>
        <v>83113</v>
      </c>
      <c r="F25" s="17">
        <v>6017.3</v>
      </c>
      <c r="G25" s="10">
        <f t="shared" si="1"/>
        <v>3.6199511508428284</v>
      </c>
      <c r="H25" s="8">
        <f t="shared" si="5"/>
        <v>7.2399023016856567</v>
      </c>
    </row>
    <row r="26" spans="2:9" s="24" customFormat="1" ht="14.25">
      <c r="B26" s="60"/>
      <c r="C26" s="27" t="s">
        <v>81</v>
      </c>
      <c r="D26" s="17">
        <v>143724</v>
      </c>
      <c r="E26" s="8">
        <f t="shared" si="0"/>
        <v>71862</v>
      </c>
      <c r="F26" s="17">
        <v>4986.7</v>
      </c>
      <c r="G26" s="10">
        <f t="shared" si="1"/>
        <v>3.4696362472516769</v>
      </c>
      <c r="H26" s="8">
        <f t="shared" si="5"/>
        <v>6.9392724945033537</v>
      </c>
    </row>
    <row r="27" spans="2:9" ht="15" hidden="1" customHeight="1">
      <c r="B27" s="94"/>
      <c r="C27" s="95"/>
      <c r="D27" s="16"/>
      <c r="E27" s="8">
        <f>D27/4*2</f>
        <v>0</v>
      </c>
      <c r="F27" s="17"/>
      <c r="G27" s="10" t="e">
        <f t="shared" si="1"/>
        <v>#DIV/0!</v>
      </c>
      <c r="H27" s="62" t="e">
        <f t="shared" si="5"/>
        <v>#DIV/0!</v>
      </c>
    </row>
    <row r="28" spans="2:9" ht="25.5">
      <c r="B28" s="56"/>
      <c r="C28" s="27" t="s">
        <v>82</v>
      </c>
      <c r="D28" s="8">
        <v>190000</v>
      </c>
      <c r="E28" s="8">
        <f t="shared" si="0"/>
        <v>95000</v>
      </c>
      <c r="F28" s="10">
        <v>69000</v>
      </c>
      <c r="G28" s="10">
        <f t="shared" si="1"/>
        <v>36.315789473684212</v>
      </c>
      <c r="H28" s="8">
        <f t="shared" si="5"/>
        <v>72.631578947368425</v>
      </c>
      <c r="I28" s="48"/>
    </row>
    <row r="29" spans="2:9" ht="15" customHeight="1">
      <c r="B29" s="96" t="s">
        <v>83</v>
      </c>
      <c r="C29" s="97"/>
      <c r="D29" s="28">
        <f>D30+D31+D32+D33</f>
        <v>110300</v>
      </c>
      <c r="E29" s="8">
        <f t="shared" si="0"/>
        <v>55150</v>
      </c>
      <c r="F29" s="34">
        <f>F30+F31+F32+F33</f>
        <v>36586.699999999997</v>
      </c>
      <c r="G29" s="10">
        <f t="shared" si="1"/>
        <v>33.170172257479599</v>
      </c>
      <c r="H29" s="8">
        <f t="shared" si="5"/>
        <v>66.340344514959199</v>
      </c>
    </row>
    <row r="30" spans="2:9">
      <c r="B30" s="56"/>
      <c r="C30" s="27" t="s">
        <v>84</v>
      </c>
      <c r="D30" s="28">
        <v>300</v>
      </c>
      <c r="E30" s="8">
        <f t="shared" si="0"/>
        <v>150</v>
      </c>
      <c r="F30" s="34">
        <v>0</v>
      </c>
      <c r="G30" s="10">
        <f t="shared" si="1"/>
        <v>0</v>
      </c>
      <c r="H30" s="8">
        <f t="shared" si="5"/>
        <v>0</v>
      </c>
    </row>
    <row r="31" spans="2:9">
      <c r="B31" s="56"/>
      <c r="C31" s="27" t="s">
        <v>85</v>
      </c>
      <c r="D31" s="28">
        <v>11000</v>
      </c>
      <c r="E31" s="8">
        <f t="shared" si="0"/>
        <v>5500</v>
      </c>
      <c r="F31" s="34">
        <v>4350</v>
      </c>
      <c r="G31" s="10">
        <f t="shared" si="1"/>
        <v>39.545454545454547</v>
      </c>
      <c r="H31" s="8">
        <f t="shared" si="5"/>
        <v>79.090909090909093</v>
      </c>
    </row>
    <row r="32" spans="2:9">
      <c r="B32" s="56"/>
      <c r="C32" s="27" t="s">
        <v>86</v>
      </c>
      <c r="D32" s="28">
        <v>63000</v>
      </c>
      <c r="E32" s="8">
        <f t="shared" si="0"/>
        <v>31500</v>
      </c>
      <c r="F32" s="34">
        <v>25800</v>
      </c>
      <c r="G32" s="10">
        <f t="shared" si="1"/>
        <v>40.952380952380949</v>
      </c>
      <c r="H32" s="8">
        <f t="shared" si="5"/>
        <v>81.904761904761898</v>
      </c>
    </row>
    <row r="33" spans="2:8">
      <c r="B33" s="56"/>
      <c r="C33" s="27" t="s">
        <v>87</v>
      </c>
      <c r="D33" s="28">
        <v>36000</v>
      </c>
      <c r="E33" s="8">
        <f t="shared" si="0"/>
        <v>18000</v>
      </c>
      <c r="F33" s="34">
        <v>6436.7</v>
      </c>
      <c r="G33" s="10">
        <f>F33/D33*100</f>
        <v>17.87972222222222</v>
      </c>
      <c r="H33" s="8">
        <f>F33/E33*100</f>
        <v>35.759444444444441</v>
      </c>
    </row>
    <row r="34" spans="2:8">
      <c r="B34" s="92" t="s">
        <v>88</v>
      </c>
      <c r="C34" s="93"/>
      <c r="D34" s="28">
        <f>D35+D36+D37</f>
        <v>2061996.5</v>
      </c>
      <c r="E34" s="8">
        <f t="shared" si="0"/>
        <v>1030998.25</v>
      </c>
      <c r="F34" s="34">
        <f>F35+F36+F37</f>
        <v>141145</v>
      </c>
      <c r="G34" s="10">
        <f t="shared" si="1"/>
        <v>6.8450649649502315</v>
      </c>
      <c r="H34" s="8">
        <f t="shared" ref="H34:H35" si="6">F34/E34*100</f>
        <v>13.690129929900463</v>
      </c>
    </row>
    <row r="35" spans="2:8">
      <c r="B35" s="56"/>
      <c r="C35" s="27" t="s">
        <v>89</v>
      </c>
      <c r="D35" s="28">
        <v>1961996.5</v>
      </c>
      <c r="E35" s="8">
        <v>976998.3</v>
      </c>
      <c r="F35" s="34">
        <v>87645</v>
      </c>
      <c r="G35" s="10">
        <f t="shared" si="1"/>
        <v>4.4671333511553151</v>
      </c>
      <c r="H35" s="8">
        <f t="shared" si="6"/>
        <v>8.970844678030657</v>
      </c>
    </row>
    <row r="36" spans="2:8">
      <c r="B36" s="61"/>
      <c r="C36" s="27" t="s">
        <v>90</v>
      </c>
      <c r="D36" s="28">
        <v>0</v>
      </c>
      <c r="E36" s="8">
        <f t="shared" si="0"/>
        <v>0</v>
      </c>
      <c r="F36" s="34">
        <v>0</v>
      </c>
      <c r="G36" s="10">
        <v>0</v>
      </c>
      <c r="H36" s="8">
        <v>0</v>
      </c>
    </row>
    <row r="37" spans="2:8">
      <c r="B37" s="61"/>
      <c r="C37" s="27" t="s">
        <v>91</v>
      </c>
      <c r="D37" s="28">
        <v>100000</v>
      </c>
      <c r="E37" s="8">
        <v>54000</v>
      </c>
      <c r="F37" s="34">
        <v>53500</v>
      </c>
      <c r="G37" s="10">
        <f t="shared" si="1"/>
        <v>53.5</v>
      </c>
      <c r="H37" s="8">
        <f t="shared" ref="H37:H38" si="7">F37/E37*100</f>
        <v>99.074074074074076</v>
      </c>
    </row>
    <row r="38" spans="2:8" ht="15" customHeight="1">
      <c r="B38" s="98" t="s">
        <v>92</v>
      </c>
      <c r="C38" s="99"/>
      <c r="D38" s="28">
        <f>D39+D40+D41</f>
        <v>4500</v>
      </c>
      <c r="E38" s="8">
        <f t="shared" si="0"/>
        <v>2250</v>
      </c>
      <c r="F38" s="34">
        <f>F39+F41</f>
        <v>0</v>
      </c>
      <c r="G38" s="10">
        <f t="shared" si="1"/>
        <v>0</v>
      </c>
      <c r="H38" s="8">
        <f t="shared" si="7"/>
        <v>0</v>
      </c>
    </row>
    <row r="39" spans="2:8">
      <c r="B39" s="56"/>
      <c r="C39" s="27" t="s">
        <v>93</v>
      </c>
      <c r="D39" s="28">
        <v>500</v>
      </c>
      <c r="E39" s="8">
        <f t="shared" si="0"/>
        <v>250</v>
      </c>
      <c r="F39" s="34">
        <v>0</v>
      </c>
      <c r="G39" s="10">
        <f t="shared" si="1"/>
        <v>0</v>
      </c>
      <c r="H39" s="8">
        <v>0</v>
      </c>
    </row>
    <row r="40" spans="2:8" ht="76.5" hidden="1" customHeight="1">
      <c r="B40" s="56"/>
      <c r="C40" s="27" t="s">
        <v>94</v>
      </c>
      <c r="D40" s="28">
        <v>0</v>
      </c>
      <c r="E40" s="8">
        <f t="shared" si="0"/>
        <v>0</v>
      </c>
      <c r="F40" s="34">
        <v>0</v>
      </c>
      <c r="G40" s="10" t="e">
        <f t="shared" si="1"/>
        <v>#DIV/0!</v>
      </c>
      <c r="H40" s="8" t="e">
        <f t="shared" ref="H40:H43" si="8">F40/E40*100</f>
        <v>#DIV/0!</v>
      </c>
    </row>
    <row r="41" spans="2:8" ht="25.5">
      <c r="B41" s="56"/>
      <c r="C41" s="27" t="s">
        <v>95</v>
      </c>
      <c r="D41" s="28">
        <v>4000</v>
      </c>
      <c r="E41" s="8">
        <f t="shared" si="0"/>
        <v>2000</v>
      </c>
      <c r="F41" s="34">
        <v>0</v>
      </c>
      <c r="G41" s="10">
        <f t="shared" si="1"/>
        <v>0</v>
      </c>
      <c r="H41" s="8">
        <f t="shared" si="8"/>
        <v>0</v>
      </c>
    </row>
    <row r="42" spans="2:8" ht="24.75" customHeight="1">
      <c r="B42" s="88" t="s">
        <v>96</v>
      </c>
      <c r="C42" s="89"/>
      <c r="D42" s="28">
        <f>D43</f>
        <v>395000</v>
      </c>
      <c r="E42" s="8">
        <f t="shared" si="0"/>
        <v>197500</v>
      </c>
      <c r="F42" s="34">
        <f>F43</f>
        <v>0</v>
      </c>
      <c r="G42" s="10">
        <f t="shared" si="1"/>
        <v>0</v>
      </c>
      <c r="H42" s="8">
        <f t="shared" si="8"/>
        <v>0</v>
      </c>
    </row>
    <row r="43" spans="2:8">
      <c r="B43" s="56"/>
      <c r="C43" s="69" t="s">
        <v>97</v>
      </c>
      <c r="D43" s="28">
        <v>395000</v>
      </c>
      <c r="E43" s="8">
        <f t="shared" si="0"/>
        <v>197500</v>
      </c>
      <c r="F43" s="34">
        <v>0</v>
      </c>
      <c r="G43" s="10">
        <f t="shared" si="1"/>
        <v>0</v>
      </c>
      <c r="H43" s="8">
        <f t="shared" si="8"/>
        <v>0</v>
      </c>
    </row>
  </sheetData>
  <mergeCells count="13">
    <mergeCell ref="B42:C42"/>
    <mergeCell ref="B19:C19"/>
    <mergeCell ref="B23:C23"/>
    <mergeCell ref="B27:C27"/>
    <mergeCell ref="B29:C29"/>
    <mergeCell ref="B34:C34"/>
    <mergeCell ref="B38:C38"/>
    <mergeCell ref="B14:C14"/>
    <mergeCell ref="C1:H3"/>
    <mergeCell ref="C4:H4"/>
    <mergeCell ref="B7:C7"/>
    <mergeCell ref="B8:C8"/>
    <mergeCell ref="B13:C13"/>
  </mergeCells>
  <pageMargins left="0" right="0" top="0" bottom="0" header="0.31496062992125984" footer="0.31496062992125984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01,1-31,03,26 e</vt:lpstr>
      <vt:lpstr>01.01-31.03.26 c</vt:lpstr>
      <vt:lpstr> e 01.01-01.07,26</vt:lpstr>
      <vt:lpstr>c 01.01-01-07.26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Tashir</dc:creator>
  <cp:lastModifiedBy>Tashir</cp:lastModifiedBy>
  <cp:lastPrinted>2026-07-01T11:42:31Z</cp:lastPrinted>
  <dcterms:created xsi:type="dcterms:W3CDTF">2015-06-05T18:19:34Z</dcterms:created>
  <dcterms:modified xsi:type="dcterms:W3CDTF">2026-07-02T08:11:07Z</dcterms:modified>
</cp:coreProperties>
</file>