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shir 2\Desktop\"/>
    </mc:Choice>
  </mc:AlternateContent>
  <xr:revisionPtr revIDLastSave="0" documentId="8_{BFD43813-E03D-4E6E-9E50-68FB60772F35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2" sheetId="2" state="hidden" r:id="rId2"/>
    <sheet name="3" sheetId="3" state="hidden" r:id="rId3"/>
    <sheet name="1." sheetId="4" state="hidden" r:id="rId4"/>
    <sheet name="2." sheetId="5" state="hidden" r:id="rId5"/>
    <sheet name="3." sheetId="6" state="hidden" r:id="rId6"/>
    <sheet name="1.." sheetId="7" r:id="rId7"/>
    <sheet name="2.." sheetId="8" r:id="rId8"/>
    <sheet name="3.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03" i="9" l="1"/>
  <c r="Q303" i="9"/>
  <c r="P303" i="9"/>
  <c r="V302" i="9"/>
  <c r="S302" i="9"/>
  <c r="R302" i="9"/>
  <c r="Q302" i="9"/>
  <c r="M302" i="9"/>
  <c r="P302" i="9" s="1"/>
  <c r="J302" i="9"/>
  <c r="R301" i="9"/>
  <c r="Q301" i="9"/>
  <c r="P301" i="9"/>
  <c r="W300" i="9"/>
  <c r="V300" i="9" s="1"/>
  <c r="T300" i="9"/>
  <c r="T298" i="9" s="1"/>
  <c r="S300" i="9"/>
  <c r="R300" i="9"/>
  <c r="Q300" i="9"/>
  <c r="N300" i="9"/>
  <c r="N298" i="9" s="1"/>
  <c r="M300" i="9"/>
  <c r="P300" i="9" s="1"/>
  <c r="K300" i="9"/>
  <c r="J300" i="9"/>
  <c r="W298" i="9"/>
  <c r="V298" i="9" s="1"/>
  <c r="R298" i="9"/>
  <c r="K298" i="9"/>
  <c r="K296" i="9" s="1"/>
  <c r="J296" i="9" s="1"/>
  <c r="W296" i="9"/>
  <c r="V296" i="9" s="1"/>
  <c r="R296" i="9"/>
  <c r="V295" i="9"/>
  <c r="S295" i="9"/>
  <c r="Q295" i="9"/>
  <c r="M295" i="9"/>
  <c r="J295" i="9"/>
  <c r="P295" i="9" s="1"/>
  <c r="G295" i="9"/>
  <c r="V294" i="9"/>
  <c r="S294" i="9"/>
  <c r="Q294" i="9"/>
  <c r="J294" i="9"/>
  <c r="P294" i="9" s="1"/>
  <c r="G294" i="9"/>
  <c r="V293" i="9"/>
  <c r="S293" i="9"/>
  <c r="Q293" i="9"/>
  <c r="J293" i="9"/>
  <c r="P293" i="9" s="1"/>
  <c r="G293" i="9"/>
  <c r="V291" i="9"/>
  <c r="S291" i="9"/>
  <c r="R291" i="9"/>
  <c r="N291" i="9"/>
  <c r="Q291" i="9" s="1"/>
  <c r="M291" i="9"/>
  <c r="K291" i="9"/>
  <c r="J291" i="9" s="1"/>
  <c r="H291" i="9"/>
  <c r="G291" i="9"/>
  <c r="W289" i="9"/>
  <c r="V289" i="9" s="1"/>
  <c r="T289" i="9"/>
  <c r="S289" i="9" s="1"/>
  <c r="R289" i="9"/>
  <c r="N289" i="9"/>
  <c r="M289" i="9" s="1"/>
  <c r="P289" i="9" s="1"/>
  <c r="K289" i="9"/>
  <c r="J289" i="9" s="1"/>
  <c r="H289" i="9"/>
  <c r="H282" i="9" s="1"/>
  <c r="G282" i="9" s="1"/>
  <c r="G289" i="9"/>
  <c r="Q288" i="9"/>
  <c r="P288" i="9"/>
  <c r="J288" i="9"/>
  <c r="G288" i="9"/>
  <c r="K286" i="9"/>
  <c r="J286" i="9" s="1"/>
  <c r="P286" i="9" s="1"/>
  <c r="H286" i="9"/>
  <c r="G286" i="9" s="1"/>
  <c r="K284" i="9"/>
  <c r="Q284" i="9" s="1"/>
  <c r="J284" i="9"/>
  <c r="P284" i="9" s="1"/>
  <c r="H284" i="9"/>
  <c r="G284" i="9"/>
  <c r="K282" i="9"/>
  <c r="J282" i="9"/>
  <c r="V281" i="9"/>
  <c r="S281" i="9"/>
  <c r="R281" i="9"/>
  <c r="M281" i="9"/>
  <c r="P281" i="9" s="1"/>
  <c r="J281" i="9"/>
  <c r="G281" i="9"/>
  <c r="V280" i="9"/>
  <c r="S280" i="9"/>
  <c r="R280" i="9"/>
  <c r="P280" i="9" s="1"/>
  <c r="M280" i="9"/>
  <c r="J280" i="9"/>
  <c r="G280" i="9"/>
  <c r="Q279" i="9"/>
  <c r="J279" i="9"/>
  <c r="G279" i="9"/>
  <c r="V278" i="9"/>
  <c r="S278" i="9"/>
  <c r="Q278" i="9"/>
  <c r="M278" i="9"/>
  <c r="P278" i="9" s="1"/>
  <c r="J278" i="9"/>
  <c r="G278" i="9"/>
  <c r="V277" i="9"/>
  <c r="S277" i="9"/>
  <c r="Q277" i="9"/>
  <c r="M277" i="9"/>
  <c r="P277" i="9" s="1"/>
  <c r="J277" i="9"/>
  <c r="G277" i="9"/>
  <c r="V276" i="9"/>
  <c r="S276" i="9"/>
  <c r="Q276" i="9"/>
  <c r="M276" i="9"/>
  <c r="P276" i="9" s="1"/>
  <c r="J276" i="9"/>
  <c r="G276" i="9"/>
  <c r="V275" i="9"/>
  <c r="S275" i="9"/>
  <c r="Q275" i="9"/>
  <c r="M275" i="9"/>
  <c r="P275" i="9" s="1"/>
  <c r="J275" i="9"/>
  <c r="G275" i="9"/>
  <c r="V274" i="9"/>
  <c r="S274" i="9"/>
  <c r="Q274" i="9"/>
  <c r="M274" i="9"/>
  <c r="J274" i="9"/>
  <c r="P274" i="9" s="1"/>
  <c r="G274" i="9"/>
  <c r="V273" i="9"/>
  <c r="S273" i="9"/>
  <c r="Q273" i="9"/>
  <c r="M273" i="9"/>
  <c r="J273" i="9"/>
  <c r="P273" i="9" s="1"/>
  <c r="G273" i="9"/>
  <c r="V272" i="9"/>
  <c r="S272" i="9"/>
  <c r="Q272" i="9"/>
  <c r="P272" i="9"/>
  <c r="M272" i="9"/>
  <c r="J272" i="9"/>
  <c r="G272" i="9"/>
  <c r="V271" i="9"/>
  <c r="S271" i="9"/>
  <c r="Q271" i="9"/>
  <c r="P271" i="9"/>
  <c r="M271" i="9"/>
  <c r="J271" i="9"/>
  <c r="G271" i="9"/>
  <c r="V270" i="9"/>
  <c r="S270" i="9"/>
  <c r="Q270" i="9"/>
  <c r="M270" i="9"/>
  <c r="J270" i="9"/>
  <c r="P270" i="9" s="1"/>
  <c r="G270" i="9"/>
  <c r="V269" i="9"/>
  <c r="S269" i="9"/>
  <c r="Q269" i="9"/>
  <c r="M269" i="9"/>
  <c r="P269" i="9" s="1"/>
  <c r="J269" i="9"/>
  <c r="G269" i="9"/>
  <c r="X267" i="9"/>
  <c r="W267" i="9"/>
  <c r="V267" i="9" s="1"/>
  <c r="U267" i="9"/>
  <c r="T267" i="9"/>
  <c r="S267" i="9" s="1"/>
  <c r="R267" i="9"/>
  <c r="O267" i="9"/>
  <c r="O265" i="9" s="1"/>
  <c r="R265" i="9" s="1"/>
  <c r="N267" i="9"/>
  <c r="Q267" i="9" s="1"/>
  <c r="M267" i="9"/>
  <c r="L267" i="9"/>
  <c r="K267" i="9"/>
  <c r="J267" i="9" s="1"/>
  <c r="I267" i="9"/>
  <c r="H267" i="9"/>
  <c r="G267" i="9" s="1"/>
  <c r="X265" i="9"/>
  <c r="V265" i="9" s="1"/>
  <c r="W265" i="9"/>
  <c r="U265" i="9"/>
  <c r="N265" i="9"/>
  <c r="Q265" i="9" s="1"/>
  <c r="L265" i="9"/>
  <c r="J265" i="9" s="1"/>
  <c r="K265" i="9"/>
  <c r="I265" i="9"/>
  <c r="V264" i="9"/>
  <c r="S264" i="9"/>
  <c r="Q264" i="9"/>
  <c r="J264" i="9"/>
  <c r="P264" i="9" s="1"/>
  <c r="G264" i="9"/>
  <c r="W261" i="9"/>
  <c r="V261" i="9" s="1"/>
  <c r="T261" i="9"/>
  <c r="S261" i="9"/>
  <c r="Q261" i="9"/>
  <c r="P261" i="9"/>
  <c r="K261" i="9"/>
  <c r="J261" i="9"/>
  <c r="H261" i="9"/>
  <c r="G261" i="9"/>
  <c r="V260" i="9"/>
  <c r="S260" i="9"/>
  <c r="R260" i="9"/>
  <c r="P260" i="9" s="1"/>
  <c r="M260" i="9"/>
  <c r="J260" i="9"/>
  <c r="G260" i="9"/>
  <c r="R259" i="9"/>
  <c r="P259" i="9" s="1"/>
  <c r="M259" i="9"/>
  <c r="J259" i="9"/>
  <c r="G259" i="9"/>
  <c r="V258" i="9"/>
  <c r="S258" i="9"/>
  <c r="R258" i="9"/>
  <c r="R257" i="9" s="1"/>
  <c r="P257" i="9" s="1"/>
  <c r="M258" i="9"/>
  <c r="J258" i="9"/>
  <c r="G258" i="9"/>
  <c r="V257" i="9"/>
  <c r="S257" i="9"/>
  <c r="Q257" i="9"/>
  <c r="M257" i="9"/>
  <c r="J257" i="9"/>
  <c r="G257" i="9"/>
  <c r="Q256" i="9"/>
  <c r="M256" i="9"/>
  <c r="P256" i="9" s="1"/>
  <c r="J256" i="9"/>
  <c r="G256" i="9"/>
  <c r="X254" i="9"/>
  <c r="W254" i="9"/>
  <c r="V254" i="9" s="1"/>
  <c r="U254" i="9"/>
  <c r="T254" i="9"/>
  <c r="S254" i="9" s="1"/>
  <c r="R254" i="9"/>
  <c r="O254" i="9"/>
  <c r="O252" i="9" s="1"/>
  <c r="N254" i="9"/>
  <c r="Q254" i="9" s="1"/>
  <c r="M254" i="9"/>
  <c r="L254" i="9"/>
  <c r="K254" i="9"/>
  <c r="J254" i="9" s="1"/>
  <c r="I254" i="9"/>
  <c r="H254" i="9"/>
  <c r="G254" i="9" s="1"/>
  <c r="X252" i="9"/>
  <c r="X250" i="9" s="1"/>
  <c r="W252" i="9"/>
  <c r="W250" i="9" s="1"/>
  <c r="V250" i="9" s="1"/>
  <c r="U252" i="9"/>
  <c r="U250" i="9" s="1"/>
  <c r="N252" i="9"/>
  <c r="Q252" i="9" s="1"/>
  <c r="L252" i="9"/>
  <c r="L250" i="9" s="1"/>
  <c r="K252" i="9"/>
  <c r="K250" i="9" s="1"/>
  <c r="I252" i="9"/>
  <c r="I250" i="9" s="1"/>
  <c r="V248" i="9"/>
  <c r="S248" i="9"/>
  <c r="Q248" i="9"/>
  <c r="M248" i="9"/>
  <c r="J248" i="9"/>
  <c r="P248" i="9" s="1"/>
  <c r="G248" i="9"/>
  <c r="V247" i="9"/>
  <c r="S247" i="9"/>
  <c r="Q247" i="9"/>
  <c r="M247" i="9"/>
  <c r="J247" i="9"/>
  <c r="P247" i="9" s="1"/>
  <c r="G247" i="9"/>
  <c r="V246" i="9"/>
  <c r="S246" i="9"/>
  <c r="Q246" i="9"/>
  <c r="P246" i="9"/>
  <c r="M246" i="9"/>
  <c r="J246" i="9"/>
  <c r="G246" i="9"/>
  <c r="V245" i="9"/>
  <c r="S245" i="9"/>
  <c r="Q245" i="9"/>
  <c r="P245" i="9"/>
  <c r="M245" i="9"/>
  <c r="J245" i="9"/>
  <c r="G245" i="9"/>
  <c r="V244" i="9"/>
  <c r="S244" i="9"/>
  <c r="Q244" i="9"/>
  <c r="M244" i="9"/>
  <c r="J244" i="9"/>
  <c r="P244" i="9" s="1"/>
  <c r="G244" i="9"/>
  <c r="W241" i="9"/>
  <c r="V241" i="9"/>
  <c r="T241" i="9"/>
  <c r="S241" i="9"/>
  <c r="R241" i="9"/>
  <c r="Q241" i="9"/>
  <c r="N241" i="9"/>
  <c r="M241" i="9" s="1"/>
  <c r="P241" i="9" s="1"/>
  <c r="K241" i="9"/>
  <c r="J241" i="9"/>
  <c r="H241" i="9"/>
  <c r="G241" i="9" s="1"/>
  <c r="V239" i="9"/>
  <c r="S239" i="9"/>
  <c r="R239" i="9"/>
  <c r="P239" i="9"/>
  <c r="M239" i="9"/>
  <c r="J239" i="9"/>
  <c r="G239" i="9"/>
  <c r="V238" i="9"/>
  <c r="S238" i="9"/>
  <c r="R238" i="9"/>
  <c r="P238" i="9"/>
  <c r="M238" i="9"/>
  <c r="J238" i="9"/>
  <c r="V237" i="9"/>
  <c r="S237" i="9"/>
  <c r="Q237" i="9"/>
  <c r="M237" i="9"/>
  <c r="P237" i="9" s="1"/>
  <c r="J237" i="9"/>
  <c r="G237" i="9"/>
  <c r="J236" i="9"/>
  <c r="G236" i="9"/>
  <c r="X234" i="9"/>
  <c r="W234" i="9"/>
  <c r="V234" i="9"/>
  <c r="U234" i="9"/>
  <c r="T234" i="9"/>
  <c r="S234" i="9"/>
  <c r="O234" i="9"/>
  <c r="N234" i="9"/>
  <c r="M234" i="9"/>
  <c r="P234" i="9" s="1"/>
  <c r="L234" i="9"/>
  <c r="R234" i="9" s="1"/>
  <c r="K234" i="9"/>
  <c r="Q234" i="9" s="1"/>
  <c r="J234" i="9"/>
  <c r="I234" i="9"/>
  <c r="H234" i="9"/>
  <c r="G234" i="9"/>
  <c r="V232" i="9"/>
  <c r="S232" i="9"/>
  <c r="Q232" i="9"/>
  <c r="M232" i="9"/>
  <c r="P232" i="9" s="1"/>
  <c r="J232" i="9"/>
  <c r="Q231" i="9"/>
  <c r="J231" i="9"/>
  <c r="P231" i="9" s="1"/>
  <c r="G231" i="9"/>
  <c r="Q230" i="9"/>
  <c r="P230" i="9"/>
  <c r="J230" i="9"/>
  <c r="G230" i="9"/>
  <c r="Q229" i="9"/>
  <c r="P229" i="9"/>
  <c r="J229" i="9"/>
  <c r="G229" i="9"/>
  <c r="Q228" i="9"/>
  <c r="J228" i="9"/>
  <c r="P228" i="9" s="1"/>
  <c r="G228" i="9"/>
  <c r="Q227" i="9"/>
  <c r="P227" i="9"/>
  <c r="J227" i="9"/>
  <c r="G227" i="9"/>
  <c r="Q226" i="9"/>
  <c r="P226" i="9"/>
  <c r="J226" i="9"/>
  <c r="G226" i="9"/>
  <c r="Q225" i="9"/>
  <c r="J225" i="9"/>
  <c r="P225" i="9" s="1"/>
  <c r="G225" i="9"/>
  <c r="Q224" i="9"/>
  <c r="P224" i="9"/>
  <c r="J224" i="9"/>
  <c r="G224" i="9"/>
  <c r="Q223" i="9"/>
  <c r="J223" i="9"/>
  <c r="P223" i="9" s="1"/>
  <c r="G223" i="9"/>
  <c r="W221" i="9"/>
  <c r="V221" i="9" s="1"/>
  <c r="T221" i="9"/>
  <c r="S221" i="9" s="1"/>
  <c r="N221" i="9"/>
  <c r="N219" i="9" s="1"/>
  <c r="M221" i="9"/>
  <c r="K221" i="9"/>
  <c r="J221" i="9" s="1"/>
  <c r="H221" i="9"/>
  <c r="G221" i="9"/>
  <c r="X219" i="9"/>
  <c r="U219" i="9"/>
  <c r="R219" i="9"/>
  <c r="O219" i="9"/>
  <c r="K219" i="9"/>
  <c r="J219" i="9" s="1"/>
  <c r="H219" i="9"/>
  <c r="G219" i="9" s="1"/>
  <c r="V218" i="9"/>
  <c r="S218" i="9"/>
  <c r="R218" i="9"/>
  <c r="P218" i="9"/>
  <c r="M218" i="9"/>
  <c r="J218" i="9"/>
  <c r="G218" i="9"/>
  <c r="V217" i="9"/>
  <c r="S217" i="9"/>
  <c r="Q217" i="9"/>
  <c r="P217" i="9"/>
  <c r="M217" i="9"/>
  <c r="J217" i="9"/>
  <c r="G217" i="9"/>
  <c r="V216" i="9"/>
  <c r="S216" i="9"/>
  <c r="Q216" i="9"/>
  <c r="P216" i="9" s="1"/>
  <c r="M216" i="9"/>
  <c r="J216" i="9"/>
  <c r="G216" i="9"/>
  <c r="X215" i="9"/>
  <c r="X213" i="9" s="1"/>
  <c r="W215" i="9"/>
  <c r="V215" i="9" s="1"/>
  <c r="U215" i="9"/>
  <c r="U213" i="9" s="1"/>
  <c r="T215" i="9"/>
  <c r="T213" i="9" s="1"/>
  <c r="S213" i="9" s="1"/>
  <c r="R215" i="9"/>
  <c r="P215" i="9" s="1"/>
  <c r="O215" i="9"/>
  <c r="N215" i="9"/>
  <c r="M215" i="9"/>
  <c r="L215" i="9"/>
  <c r="L213" i="9" s="1"/>
  <c r="K215" i="9"/>
  <c r="K213" i="9" s="1"/>
  <c r="J213" i="9" s="1"/>
  <c r="J215" i="9"/>
  <c r="I215" i="9"/>
  <c r="I213" i="9" s="1"/>
  <c r="H215" i="9"/>
  <c r="H213" i="9" s="1"/>
  <c r="G215" i="9"/>
  <c r="R213" i="9"/>
  <c r="O213" i="9"/>
  <c r="V212" i="9"/>
  <c r="S212" i="9"/>
  <c r="Q212" i="9"/>
  <c r="M212" i="9"/>
  <c r="P212" i="9" s="1"/>
  <c r="J212" i="9"/>
  <c r="G212" i="9"/>
  <c r="M211" i="9"/>
  <c r="V210" i="9"/>
  <c r="S210" i="9"/>
  <c r="M210" i="9"/>
  <c r="P210" i="9" s="1"/>
  <c r="J210" i="9"/>
  <c r="G210" i="9"/>
  <c r="V209" i="9"/>
  <c r="S209" i="9"/>
  <c r="M209" i="9"/>
  <c r="P209" i="9" s="1"/>
  <c r="J209" i="9"/>
  <c r="G209" i="9"/>
  <c r="V208" i="9"/>
  <c r="S208" i="9"/>
  <c r="M208" i="9"/>
  <c r="P208" i="9" s="1"/>
  <c r="J208" i="9"/>
  <c r="G208" i="9"/>
  <c r="V207" i="9"/>
  <c r="S207" i="9"/>
  <c r="M207" i="9"/>
  <c r="P207" i="9" s="1"/>
  <c r="J207" i="9"/>
  <c r="G207" i="9"/>
  <c r="V206" i="9"/>
  <c r="S206" i="9"/>
  <c r="M206" i="9"/>
  <c r="P206" i="9" s="1"/>
  <c r="J206" i="9"/>
  <c r="G206" i="9"/>
  <c r="V205" i="9"/>
  <c r="S205" i="9"/>
  <c r="M205" i="9"/>
  <c r="J205" i="9"/>
  <c r="G205" i="9"/>
  <c r="W203" i="9"/>
  <c r="V203" i="9"/>
  <c r="T203" i="9"/>
  <c r="S203" i="9"/>
  <c r="R203" i="9"/>
  <c r="N203" i="9"/>
  <c r="K203" i="9"/>
  <c r="H203" i="9"/>
  <c r="X201" i="9"/>
  <c r="W201" i="9"/>
  <c r="V201" i="9"/>
  <c r="U201" i="9"/>
  <c r="T201" i="9"/>
  <c r="S201" i="9"/>
  <c r="O201" i="9"/>
  <c r="R201" i="9" s="1"/>
  <c r="L201" i="9"/>
  <c r="I201" i="9"/>
  <c r="R200" i="9"/>
  <c r="Q200" i="9"/>
  <c r="P200" i="9"/>
  <c r="R199" i="9"/>
  <c r="Q199" i="9"/>
  <c r="P199" i="9"/>
  <c r="V198" i="9"/>
  <c r="S198" i="9"/>
  <c r="R198" i="9"/>
  <c r="M198" i="9"/>
  <c r="J198" i="9"/>
  <c r="P198" i="9" s="1"/>
  <c r="G198" i="9"/>
  <c r="V197" i="9"/>
  <c r="S197" i="9"/>
  <c r="Q197" i="9"/>
  <c r="P197" i="9"/>
  <c r="M197" i="9"/>
  <c r="J197" i="9"/>
  <c r="G197" i="9"/>
  <c r="V196" i="9"/>
  <c r="S196" i="9"/>
  <c r="Q196" i="9"/>
  <c r="M196" i="9"/>
  <c r="P196" i="9" s="1"/>
  <c r="J196" i="9"/>
  <c r="G196" i="9"/>
  <c r="V195" i="9"/>
  <c r="S195" i="9"/>
  <c r="Q195" i="9"/>
  <c r="M195" i="9"/>
  <c r="J195" i="9"/>
  <c r="P195" i="9" s="1"/>
  <c r="G195" i="9"/>
  <c r="R194" i="9"/>
  <c r="Q194" i="9"/>
  <c r="P194" i="9"/>
  <c r="X193" i="9"/>
  <c r="X191" i="9" s="1"/>
  <c r="W193" i="9"/>
  <c r="W191" i="9" s="1"/>
  <c r="V191" i="9" s="1"/>
  <c r="V193" i="9"/>
  <c r="U193" i="9"/>
  <c r="U191" i="9" s="1"/>
  <c r="T193" i="9"/>
  <c r="S193" i="9" s="1"/>
  <c r="O193" i="9"/>
  <c r="R193" i="9" s="1"/>
  <c r="N193" i="9"/>
  <c r="M193" i="9"/>
  <c r="P193" i="9" s="1"/>
  <c r="L193" i="9"/>
  <c r="L191" i="9" s="1"/>
  <c r="K193" i="9"/>
  <c r="K191" i="9" s="1"/>
  <c r="J191" i="9" s="1"/>
  <c r="I193" i="9"/>
  <c r="I191" i="9" s="1"/>
  <c r="H193" i="9"/>
  <c r="H191" i="9" s="1"/>
  <c r="T191" i="9"/>
  <c r="O191" i="9"/>
  <c r="R191" i="9" s="1"/>
  <c r="N191" i="9"/>
  <c r="V190" i="9"/>
  <c r="S190" i="9"/>
  <c r="R190" i="9"/>
  <c r="M190" i="9"/>
  <c r="J190" i="9"/>
  <c r="G190" i="9"/>
  <c r="V189" i="9"/>
  <c r="S189" i="9"/>
  <c r="R189" i="9"/>
  <c r="M189" i="9"/>
  <c r="J189" i="9"/>
  <c r="P189" i="9" s="1"/>
  <c r="G189" i="9"/>
  <c r="V188" i="9"/>
  <c r="S188" i="9"/>
  <c r="Q188" i="9"/>
  <c r="M188" i="9"/>
  <c r="P188" i="9" s="1"/>
  <c r="J188" i="9"/>
  <c r="G188" i="9"/>
  <c r="V187" i="9"/>
  <c r="S187" i="9"/>
  <c r="Q187" i="9"/>
  <c r="P187" i="9"/>
  <c r="M187" i="9"/>
  <c r="J187" i="9"/>
  <c r="G187" i="9"/>
  <c r="V186" i="9"/>
  <c r="S186" i="9"/>
  <c r="Q186" i="9"/>
  <c r="M186" i="9"/>
  <c r="P186" i="9" s="1"/>
  <c r="J186" i="9"/>
  <c r="G186" i="9"/>
  <c r="R185" i="9"/>
  <c r="Q185" i="9"/>
  <c r="P185" i="9"/>
  <c r="X184" i="9"/>
  <c r="X183" i="9" s="1"/>
  <c r="W184" i="9"/>
  <c r="U184" i="9"/>
  <c r="U183" i="9" s="1"/>
  <c r="T184" i="9"/>
  <c r="S184" i="9" s="1"/>
  <c r="S183" i="9" s="1"/>
  <c r="O184" i="9"/>
  <c r="R184" i="9" s="1"/>
  <c r="N184" i="9"/>
  <c r="M184" i="9"/>
  <c r="L184" i="9"/>
  <c r="L183" i="9" s="1"/>
  <c r="K184" i="9"/>
  <c r="K183" i="9" s="1"/>
  <c r="J183" i="9" s="1"/>
  <c r="J184" i="9"/>
  <c r="I184" i="9"/>
  <c r="I183" i="9" s="1"/>
  <c r="H184" i="9"/>
  <c r="O183" i="9"/>
  <c r="R183" i="9" s="1"/>
  <c r="N183" i="9"/>
  <c r="R182" i="9"/>
  <c r="Q182" i="9"/>
  <c r="P182" i="9"/>
  <c r="V181" i="9"/>
  <c r="S181" i="9"/>
  <c r="R181" i="9"/>
  <c r="M181" i="9"/>
  <c r="P181" i="9" s="1"/>
  <c r="J181" i="9"/>
  <c r="G181" i="9"/>
  <c r="V180" i="9"/>
  <c r="S180" i="9"/>
  <c r="Q180" i="9"/>
  <c r="M180" i="9"/>
  <c r="J180" i="9"/>
  <c r="G180" i="9"/>
  <c r="V179" i="9"/>
  <c r="S179" i="9"/>
  <c r="Q179" i="9"/>
  <c r="M179" i="9"/>
  <c r="J179" i="9"/>
  <c r="P179" i="9" s="1"/>
  <c r="G179" i="9"/>
  <c r="R178" i="9"/>
  <c r="Q178" i="9"/>
  <c r="P178" i="9"/>
  <c r="X177" i="9"/>
  <c r="X175" i="9" s="1"/>
  <c r="X173" i="9" s="1"/>
  <c r="W177" i="9"/>
  <c r="U177" i="9"/>
  <c r="T177" i="9"/>
  <c r="S177" i="9"/>
  <c r="P177" i="9"/>
  <c r="O177" i="9"/>
  <c r="O175" i="9" s="1"/>
  <c r="N177" i="9"/>
  <c r="N175" i="9" s="1"/>
  <c r="M177" i="9"/>
  <c r="L177" i="9"/>
  <c r="K177" i="9"/>
  <c r="J177" i="9" s="1"/>
  <c r="I177" i="9"/>
  <c r="H177" i="9"/>
  <c r="G177" i="9"/>
  <c r="U175" i="9"/>
  <c r="T175" i="9"/>
  <c r="S175" i="9"/>
  <c r="I175" i="9"/>
  <c r="H175" i="9"/>
  <c r="V172" i="9"/>
  <c r="S172" i="9"/>
  <c r="R172" i="9"/>
  <c r="M172" i="9"/>
  <c r="J172" i="9"/>
  <c r="G172" i="9"/>
  <c r="V171" i="9"/>
  <c r="S171" i="9"/>
  <c r="R171" i="9"/>
  <c r="P171" i="9"/>
  <c r="M171" i="9"/>
  <c r="J171" i="9"/>
  <c r="G171" i="9"/>
  <c r="V170" i="9"/>
  <c r="S170" i="9"/>
  <c r="R170" i="9"/>
  <c r="P170" i="9"/>
  <c r="M170" i="9"/>
  <c r="J170" i="9"/>
  <c r="G170" i="9"/>
  <c r="V169" i="9"/>
  <c r="S169" i="9"/>
  <c r="Q169" i="9"/>
  <c r="M169" i="9"/>
  <c r="J169" i="9"/>
  <c r="G169" i="9"/>
  <c r="V168" i="9"/>
  <c r="S168" i="9"/>
  <c r="Q168" i="9"/>
  <c r="M168" i="9"/>
  <c r="P168" i="9" s="1"/>
  <c r="J168" i="9"/>
  <c r="G168" i="9"/>
  <c r="V167" i="9"/>
  <c r="S167" i="9"/>
  <c r="Q167" i="9"/>
  <c r="M167" i="9"/>
  <c r="J167" i="9"/>
  <c r="P167" i="9" s="1"/>
  <c r="G167" i="9"/>
  <c r="R166" i="9"/>
  <c r="Q166" i="9"/>
  <c r="P166" i="9"/>
  <c r="X165" i="9"/>
  <c r="W165" i="9"/>
  <c r="V165" i="9"/>
  <c r="U165" i="9"/>
  <c r="T165" i="9"/>
  <c r="S165" i="9"/>
  <c r="O165" i="9"/>
  <c r="N165" i="9"/>
  <c r="L165" i="9"/>
  <c r="K165" i="9"/>
  <c r="J165" i="9"/>
  <c r="I165" i="9"/>
  <c r="H165" i="9"/>
  <c r="G165" i="9" s="1"/>
  <c r="X163" i="9"/>
  <c r="W163" i="9"/>
  <c r="V163" i="9"/>
  <c r="U163" i="9"/>
  <c r="T163" i="9"/>
  <c r="S163" i="9" s="1"/>
  <c r="L163" i="9"/>
  <c r="K163" i="9"/>
  <c r="J163" i="9"/>
  <c r="I163" i="9"/>
  <c r="H163" i="9"/>
  <c r="H142" i="9" s="1"/>
  <c r="G163" i="9"/>
  <c r="V162" i="9"/>
  <c r="S162" i="9"/>
  <c r="R162" i="9"/>
  <c r="M162" i="9"/>
  <c r="P162" i="9" s="1"/>
  <c r="V161" i="9"/>
  <c r="S161" i="9"/>
  <c r="M161" i="9"/>
  <c r="J161" i="9"/>
  <c r="G161" i="9"/>
  <c r="V160" i="9"/>
  <c r="S160" i="9"/>
  <c r="Q160" i="9"/>
  <c r="M160" i="9"/>
  <c r="P160" i="9" s="1"/>
  <c r="J160" i="9"/>
  <c r="V159" i="9"/>
  <c r="S159" i="9"/>
  <c r="Q159" i="9"/>
  <c r="M159" i="9"/>
  <c r="J159" i="9"/>
  <c r="G159" i="9"/>
  <c r="X157" i="9"/>
  <c r="X155" i="9" s="1"/>
  <c r="X142" i="9" s="1"/>
  <c r="W157" i="9"/>
  <c r="V157" i="9"/>
  <c r="U157" i="9"/>
  <c r="U155" i="9" s="1"/>
  <c r="S155" i="9" s="1"/>
  <c r="T157" i="9"/>
  <c r="S157" i="9"/>
  <c r="R157" i="9"/>
  <c r="N157" i="9"/>
  <c r="L157" i="9"/>
  <c r="K157" i="9"/>
  <c r="K155" i="9" s="1"/>
  <c r="I157" i="9"/>
  <c r="G157" i="9"/>
  <c r="W155" i="9"/>
  <c r="W142" i="9" s="1"/>
  <c r="V142" i="9" s="1"/>
  <c r="V155" i="9"/>
  <c r="T155" i="9"/>
  <c r="I155" i="9"/>
  <c r="G155" i="9" s="1"/>
  <c r="R154" i="9"/>
  <c r="Q154" i="9"/>
  <c r="P154" i="9"/>
  <c r="R153" i="9"/>
  <c r="Q153" i="9"/>
  <c r="P153" i="9"/>
  <c r="J152" i="9"/>
  <c r="G152" i="9"/>
  <c r="J151" i="9"/>
  <c r="G151" i="9"/>
  <c r="J150" i="9"/>
  <c r="G150" i="9"/>
  <c r="V149" i="9"/>
  <c r="S149" i="9"/>
  <c r="Q149" i="9"/>
  <c r="P149" i="9"/>
  <c r="M149" i="9"/>
  <c r="J149" i="9"/>
  <c r="G149" i="9"/>
  <c r="W146" i="9"/>
  <c r="V146" i="9"/>
  <c r="T146" i="9"/>
  <c r="S146" i="9" s="1"/>
  <c r="N146" i="9"/>
  <c r="M146" i="9"/>
  <c r="K146" i="9"/>
  <c r="H146" i="9"/>
  <c r="G146" i="9"/>
  <c r="W144" i="9"/>
  <c r="V144" i="9"/>
  <c r="T144" i="9"/>
  <c r="N144" i="9"/>
  <c r="M144" i="9"/>
  <c r="H144" i="9"/>
  <c r="G144" i="9"/>
  <c r="U142" i="9"/>
  <c r="I142" i="9"/>
  <c r="V141" i="9"/>
  <c r="S141" i="9"/>
  <c r="R141" i="9"/>
  <c r="P141" i="9"/>
  <c r="M141" i="9"/>
  <c r="J141" i="9"/>
  <c r="G141" i="9"/>
  <c r="R140" i="9"/>
  <c r="Q140" i="9"/>
  <c r="P140" i="9"/>
  <c r="V139" i="9"/>
  <c r="S139" i="9"/>
  <c r="R139" i="9"/>
  <c r="P139" i="9"/>
  <c r="M139" i="9"/>
  <c r="J139" i="9"/>
  <c r="G139" i="9"/>
  <c r="X136" i="9"/>
  <c r="V136" i="9"/>
  <c r="U136" i="9"/>
  <c r="S136" i="9"/>
  <c r="R136" i="9"/>
  <c r="O136" i="9"/>
  <c r="O134" i="9" s="1"/>
  <c r="O90" i="9" s="1"/>
  <c r="M136" i="9"/>
  <c r="L136" i="9"/>
  <c r="G136" i="9"/>
  <c r="X134" i="9"/>
  <c r="V134" i="9" s="1"/>
  <c r="U134" i="9"/>
  <c r="S134" i="9" s="1"/>
  <c r="I134" i="9"/>
  <c r="G134" i="9" s="1"/>
  <c r="R133" i="9"/>
  <c r="Q133" i="9"/>
  <c r="P133" i="9"/>
  <c r="R132" i="9"/>
  <c r="Q132" i="9"/>
  <c r="P132" i="9"/>
  <c r="R131" i="9"/>
  <c r="Q131" i="9"/>
  <c r="P131" i="9"/>
  <c r="R130" i="9"/>
  <c r="Q130" i="9"/>
  <c r="P130" i="9"/>
  <c r="R129" i="9"/>
  <c r="Q129" i="9"/>
  <c r="P129" i="9"/>
  <c r="R128" i="9"/>
  <c r="Q128" i="9"/>
  <c r="P128" i="9"/>
  <c r="R127" i="9"/>
  <c r="Q127" i="9"/>
  <c r="P127" i="9"/>
  <c r="R126" i="9"/>
  <c r="Q126" i="9"/>
  <c r="P126" i="9"/>
  <c r="R125" i="9"/>
  <c r="Q125" i="9"/>
  <c r="P125" i="9"/>
  <c r="R124" i="9"/>
  <c r="Q124" i="9"/>
  <c r="P124" i="9"/>
  <c r="V123" i="9"/>
  <c r="S123" i="9"/>
  <c r="R123" i="9"/>
  <c r="M123" i="9"/>
  <c r="J123" i="9"/>
  <c r="G123" i="9"/>
  <c r="J122" i="9"/>
  <c r="G122" i="9"/>
  <c r="V121" i="9"/>
  <c r="S121" i="9"/>
  <c r="Q121" i="9"/>
  <c r="M121" i="9"/>
  <c r="P121" i="9" s="1"/>
  <c r="J121" i="9"/>
  <c r="G121" i="9"/>
  <c r="J120" i="9"/>
  <c r="G120" i="9"/>
  <c r="X117" i="9"/>
  <c r="V117" i="9" s="1"/>
  <c r="V115" i="9" s="1"/>
  <c r="W117" i="9"/>
  <c r="U117" i="9"/>
  <c r="T117" i="9"/>
  <c r="T115" i="9" s="1"/>
  <c r="T90" i="9" s="1"/>
  <c r="S90" i="9" s="1"/>
  <c r="S117" i="9"/>
  <c r="S115" i="9" s="1"/>
  <c r="O117" i="9"/>
  <c r="O115" i="9" s="1"/>
  <c r="R115" i="9" s="1"/>
  <c r="N117" i="9"/>
  <c r="N115" i="9" s="1"/>
  <c r="M117" i="9"/>
  <c r="L117" i="9"/>
  <c r="J117" i="9" s="1"/>
  <c r="K117" i="9"/>
  <c r="I117" i="9"/>
  <c r="H117" i="9"/>
  <c r="X115" i="9"/>
  <c r="W115" i="9"/>
  <c r="W90" i="9" s="1"/>
  <c r="V90" i="9" s="1"/>
  <c r="U115" i="9"/>
  <c r="L115" i="9"/>
  <c r="K115" i="9"/>
  <c r="J115" i="9" s="1"/>
  <c r="I115" i="9"/>
  <c r="R114" i="9"/>
  <c r="Q114" i="9"/>
  <c r="P114" i="9"/>
  <c r="R113" i="9"/>
  <c r="Q113" i="9"/>
  <c r="P113" i="9"/>
  <c r="R112" i="9"/>
  <c r="Q112" i="9"/>
  <c r="P112" i="9"/>
  <c r="J111" i="9"/>
  <c r="G111" i="9"/>
  <c r="R110" i="9"/>
  <c r="Q110" i="9"/>
  <c r="P110" i="9"/>
  <c r="R109" i="9"/>
  <c r="Q109" i="9"/>
  <c r="P109" i="9"/>
  <c r="R108" i="9"/>
  <c r="Q108" i="9"/>
  <c r="P108" i="9"/>
  <c r="R107" i="9"/>
  <c r="Q107" i="9"/>
  <c r="P107" i="9"/>
  <c r="R106" i="9"/>
  <c r="Q106" i="9"/>
  <c r="P106" i="9"/>
  <c r="R105" i="9"/>
  <c r="Q105" i="9"/>
  <c r="P105" i="9"/>
  <c r="R104" i="9"/>
  <c r="Q104" i="9"/>
  <c r="P104" i="9"/>
  <c r="V103" i="9"/>
  <c r="S103" i="9"/>
  <c r="S100" i="9" s="1"/>
  <c r="R103" i="9"/>
  <c r="M103" i="9"/>
  <c r="M100" i="9" s="1"/>
  <c r="J103" i="9"/>
  <c r="G103" i="9"/>
  <c r="M102" i="9"/>
  <c r="J102" i="9"/>
  <c r="G102" i="9"/>
  <c r="W101" i="9"/>
  <c r="V101" i="9"/>
  <c r="T101" i="9"/>
  <c r="S101" i="9"/>
  <c r="R101" i="9"/>
  <c r="O101" i="9"/>
  <c r="N101" i="9"/>
  <c r="L101" i="9"/>
  <c r="K101" i="9"/>
  <c r="K100" i="9" s="1"/>
  <c r="J101" i="9"/>
  <c r="I101" i="9"/>
  <c r="I100" i="9" s="1"/>
  <c r="H101" i="9"/>
  <c r="G101" i="9"/>
  <c r="X100" i="9"/>
  <c r="X90" i="9" s="1"/>
  <c r="V100" i="9"/>
  <c r="U100" i="9"/>
  <c r="O100" i="9"/>
  <c r="N100" i="9"/>
  <c r="L100" i="9"/>
  <c r="H100" i="9"/>
  <c r="R99" i="9"/>
  <c r="Q99" i="9"/>
  <c r="P99" i="9"/>
  <c r="R98" i="9"/>
  <c r="Q98" i="9"/>
  <c r="P98" i="9"/>
  <c r="R97" i="9"/>
  <c r="Q97" i="9"/>
  <c r="P97" i="9"/>
  <c r="R96" i="9"/>
  <c r="Q96" i="9"/>
  <c r="P96" i="9"/>
  <c r="R95" i="9"/>
  <c r="Q95" i="9"/>
  <c r="P95" i="9"/>
  <c r="R94" i="9"/>
  <c r="Q94" i="9"/>
  <c r="P94" i="9"/>
  <c r="R93" i="9"/>
  <c r="Q93" i="9"/>
  <c r="P93" i="9"/>
  <c r="R92" i="9"/>
  <c r="Q92" i="9"/>
  <c r="P92" i="9"/>
  <c r="R91" i="9"/>
  <c r="Q91" i="9"/>
  <c r="P91" i="9"/>
  <c r="U90" i="9"/>
  <c r="N90" i="9"/>
  <c r="M90" i="9"/>
  <c r="R89" i="9"/>
  <c r="Q89" i="9"/>
  <c r="P89" i="9"/>
  <c r="R88" i="9"/>
  <c r="Q88" i="9"/>
  <c r="P88" i="9"/>
  <c r="R87" i="9"/>
  <c r="Q87" i="9"/>
  <c r="P87" i="9"/>
  <c r="R86" i="9"/>
  <c r="Q86" i="9"/>
  <c r="P86" i="9"/>
  <c r="R85" i="9"/>
  <c r="Q85" i="9"/>
  <c r="P85" i="9"/>
  <c r="R84" i="9"/>
  <c r="Q84" i="9"/>
  <c r="P84" i="9"/>
  <c r="R83" i="9"/>
  <c r="Q83" i="9"/>
  <c r="P83" i="9"/>
  <c r="R82" i="9"/>
  <c r="Q82" i="9"/>
  <c r="P82" i="9"/>
  <c r="R81" i="9"/>
  <c r="Q81" i="9"/>
  <c r="P81" i="9"/>
  <c r="R80" i="9"/>
  <c r="Q80" i="9"/>
  <c r="P80" i="9"/>
  <c r="J80" i="9"/>
  <c r="G80" i="9"/>
  <c r="V79" i="9"/>
  <c r="S79" i="9"/>
  <c r="Q79" i="9"/>
  <c r="P79" i="9"/>
  <c r="M79" i="9"/>
  <c r="J79" i="9"/>
  <c r="G79" i="9"/>
  <c r="V78" i="9"/>
  <c r="S78" i="9"/>
  <c r="Q78" i="9"/>
  <c r="P78" i="9"/>
  <c r="M78" i="9"/>
  <c r="J78" i="9"/>
  <c r="G78" i="9"/>
  <c r="W76" i="9"/>
  <c r="W74" i="9" s="1"/>
  <c r="W72" i="9" s="1"/>
  <c r="V76" i="9"/>
  <c r="T76" i="9"/>
  <c r="T74" i="9" s="1"/>
  <c r="S76" i="9"/>
  <c r="R76" i="9"/>
  <c r="N76" i="9"/>
  <c r="K76" i="9"/>
  <c r="J76" i="9" s="1"/>
  <c r="R75" i="9"/>
  <c r="Q75" i="9"/>
  <c r="P75" i="9"/>
  <c r="V74" i="9"/>
  <c r="S74" i="9"/>
  <c r="R74" i="9"/>
  <c r="K74" i="9"/>
  <c r="J74" i="9"/>
  <c r="R73" i="9"/>
  <c r="Q73" i="9"/>
  <c r="P73" i="9"/>
  <c r="V72" i="9"/>
  <c r="T72" i="9"/>
  <c r="S72" i="9"/>
  <c r="R72" i="9"/>
  <c r="K72" i="9"/>
  <c r="J72" i="9"/>
  <c r="M71" i="9"/>
  <c r="J71" i="9"/>
  <c r="R70" i="9"/>
  <c r="Q70" i="9"/>
  <c r="P70" i="9"/>
  <c r="R69" i="9"/>
  <c r="Q69" i="9"/>
  <c r="P69" i="9"/>
  <c r="R68" i="9"/>
  <c r="Q68" i="9"/>
  <c r="P68" i="9"/>
  <c r="R67" i="9"/>
  <c r="Q67" i="9"/>
  <c r="P67" i="9"/>
  <c r="R66" i="9"/>
  <c r="Q66" i="9"/>
  <c r="P66" i="9"/>
  <c r="V65" i="9"/>
  <c r="S65" i="9"/>
  <c r="R65" i="9"/>
  <c r="M65" i="9"/>
  <c r="J65" i="9"/>
  <c r="P65" i="9" s="1"/>
  <c r="G65" i="9"/>
  <c r="Q64" i="9"/>
  <c r="J64" i="9"/>
  <c r="P64" i="9" s="1"/>
  <c r="G64" i="9"/>
  <c r="Q63" i="9"/>
  <c r="J63" i="9"/>
  <c r="P63" i="9" s="1"/>
  <c r="G63" i="9"/>
  <c r="X61" i="9"/>
  <c r="W61" i="9"/>
  <c r="V61" i="9" s="1"/>
  <c r="U61" i="9"/>
  <c r="T61" i="9"/>
  <c r="O61" i="9"/>
  <c r="O59" i="9" s="1"/>
  <c r="N61" i="9"/>
  <c r="N59" i="9" s="1"/>
  <c r="M59" i="9" s="1"/>
  <c r="M61" i="9"/>
  <c r="L61" i="9"/>
  <c r="K61" i="9"/>
  <c r="I61" i="9"/>
  <c r="H61" i="9"/>
  <c r="G61" i="9" s="1"/>
  <c r="X59" i="9"/>
  <c r="W59" i="9"/>
  <c r="V59" i="9" s="1"/>
  <c r="U59" i="9"/>
  <c r="K59" i="9"/>
  <c r="I59" i="9"/>
  <c r="H59" i="9"/>
  <c r="G59" i="9" s="1"/>
  <c r="V58" i="9"/>
  <c r="S58" i="9"/>
  <c r="R58" i="9"/>
  <c r="M58" i="9"/>
  <c r="P58" i="9" s="1"/>
  <c r="J58" i="9"/>
  <c r="G58" i="9"/>
  <c r="Q57" i="9"/>
  <c r="P57" i="9"/>
  <c r="J57" i="9"/>
  <c r="G57" i="9"/>
  <c r="Q56" i="9"/>
  <c r="M56" i="9"/>
  <c r="P56" i="9" s="1"/>
  <c r="J56" i="9"/>
  <c r="G56" i="9"/>
  <c r="X53" i="9"/>
  <c r="W53" i="9"/>
  <c r="V53" i="9"/>
  <c r="V51" i="9" s="1"/>
  <c r="U53" i="9"/>
  <c r="U51" i="9" s="1"/>
  <c r="T53" i="9"/>
  <c r="O53" i="9"/>
  <c r="O51" i="9" s="1"/>
  <c r="R51" i="9" s="1"/>
  <c r="N53" i="9"/>
  <c r="L53" i="9"/>
  <c r="K53" i="9"/>
  <c r="J53" i="9"/>
  <c r="I53" i="9"/>
  <c r="I51" i="9" s="1"/>
  <c r="H53" i="9"/>
  <c r="R52" i="9"/>
  <c r="Q52" i="9"/>
  <c r="P52" i="9"/>
  <c r="X51" i="9"/>
  <c r="W51" i="9"/>
  <c r="N51" i="9"/>
  <c r="Q51" i="9" s="1"/>
  <c r="L51" i="9"/>
  <c r="K51" i="9"/>
  <c r="J51" i="9" s="1"/>
  <c r="Q50" i="9"/>
  <c r="J50" i="9"/>
  <c r="P50" i="9" s="1"/>
  <c r="G50" i="9"/>
  <c r="Q47" i="9"/>
  <c r="P47" i="9"/>
  <c r="Q45" i="9"/>
  <c r="P45" i="9"/>
  <c r="J44" i="9"/>
  <c r="V43" i="9"/>
  <c r="S43" i="9"/>
  <c r="R43" i="9"/>
  <c r="M43" i="9"/>
  <c r="J43" i="9"/>
  <c r="G43" i="9"/>
  <c r="V42" i="9"/>
  <c r="S42" i="9"/>
  <c r="R42" i="9"/>
  <c r="M42" i="9"/>
  <c r="J42" i="9"/>
  <c r="G42" i="9"/>
  <c r="V41" i="9"/>
  <c r="S41" i="9"/>
  <c r="R41" i="9"/>
  <c r="M41" i="9"/>
  <c r="P41" i="9" s="1"/>
  <c r="J41" i="9"/>
  <c r="G41" i="9"/>
  <c r="Q40" i="9"/>
  <c r="J40" i="9"/>
  <c r="P40" i="9" s="1"/>
  <c r="G40" i="9"/>
  <c r="V39" i="9"/>
  <c r="S39" i="9"/>
  <c r="Q39" i="9"/>
  <c r="M39" i="9"/>
  <c r="P39" i="9" s="1"/>
  <c r="J39" i="9"/>
  <c r="G39" i="9"/>
  <c r="V38" i="9"/>
  <c r="S38" i="9"/>
  <c r="Q38" i="9"/>
  <c r="M38" i="9"/>
  <c r="P38" i="9" s="1"/>
  <c r="J38" i="9"/>
  <c r="G38" i="9"/>
  <c r="V37" i="9"/>
  <c r="S37" i="9"/>
  <c r="Q37" i="9"/>
  <c r="M37" i="9"/>
  <c r="J37" i="9"/>
  <c r="P37" i="9" s="1"/>
  <c r="G37" i="9"/>
  <c r="V36" i="9"/>
  <c r="S36" i="9"/>
  <c r="Q36" i="9"/>
  <c r="M36" i="9"/>
  <c r="J36" i="9"/>
  <c r="G36" i="9"/>
  <c r="V35" i="9"/>
  <c r="S35" i="9"/>
  <c r="Q35" i="9"/>
  <c r="M35" i="9"/>
  <c r="P35" i="9" s="1"/>
  <c r="J35" i="9"/>
  <c r="G35" i="9"/>
  <c r="V34" i="9"/>
  <c r="S34" i="9"/>
  <c r="Q34" i="9"/>
  <c r="M34" i="9"/>
  <c r="J34" i="9"/>
  <c r="P34" i="9" s="1"/>
  <c r="G34" i="9"/>
  <c r="V33" i="9"/>
  <c r="S33" i="9"/>
  <c r="Q33" i="9"/>
  <c r="M33" i="9"/>
  <c r="J33" i="9"/>
  <c r="G33" i="9"/>
  <c r="V32" i="9"/>
  <c r="S32" i="9"/>
  <c r="Q32" i="9"/>
  <c r="M32" i="9"/>
  <c r="J32" i="9"/>
  <c r="G32" i="9"/>
  <c r="V31" i="9"/>
  <c r="S31" i="9"/>
  <c r="Q31" i="9"/>
  <c r="P31" i="9"/>
  <c r="M31" i="9"/>
  <c r="J31" i="9"/>
  <c r="G31" i="9"/>
  <c r="V30" i="9"/>
  <c r="S30" i="9"/>
  <c r="Q30" i="9"/>
  <c r="M30" i="9"/>
  <c r="J30" i="9"/>
  <c r="P30" i="9" s="1"/>
  <c r="G30" i="9"/>
  <c r="V29" i="9"/>
  <c r="S29" i="9"/>
  <c r="Q29" i="9"/>
  <c r="M29" i="9"/>
  <c r="P29" i="9" s="1"/>
  <c r="J29" i="9"/>
  <c r="G29" i="9"/>
  <c r="V28" i="9"/>
  <c r="S28" i="9"/>
  <c r="Q28" i="9"/>
  <c r="P28" i="9"/>
  <c r="M28" i="9"/>
  <c r="J28" i="9"/>
  <c r="G28" i="9"/>
  <c r="V27" i="9"/>
  <c r="S27" i="9"/>
  <c r="Q27" i="9"/>
  <c r="M27" i="9"/>
  <c r="P27" i="9" s="1"/>
  <c r="J27" i="9"/>
  <c r="G27" i="9"/>
  <c r="V26" i="9"/>
  <c r="S26" i="9"/>
  <c r="Q26" i="9"/>
  <c r="M26" i="9"/>
  <c r="P26" i="9" s="1"/>
  <c r="J26" i="9"/>
  <c r="G26" i="9"/>
  <c r="V25" i="9"/>
  <c r="S25" i="9"/>
  <c r="Q25" i="9"/>
  <c r="P25" i="9"/>
  <c r="M25" i="9"/>
  <c r="J25" i="9"/>
  <c r="G25" i="9"/>
  <c r="V24" i="9"/>
  <c r="S24" i="9"/>
  <c r="Q24" i="9"/>
  <c r="M24" i="9"/>
  <c r="P24" i="9" s="1"/>
  <c r="J24" i="9"/>
  <c r="G24" i="9"/>
  <c r="V23" i="9"/>
  <c r="S23" i="9"/>
  <c r="Q23" i="9"/>
  <c r="M23" i="9"/>
  <c r="J23" i="9"/>
  <c r="P23" i="9" s="1"/>
  <c r="G23" i="9"/>
  <c r="V22" i="9"/>
  <c r="S22" i="9"/>
  <c r="Q22" i="9"/>
  <c r="P22" i="9"/>
  <c r="M22" i="9"/>
  <c r="J22" i="9"/>
  <c r="G22" i="9"/>
  <c r="V21" i="9"/>
  <c r="S21" i="9"/>
  <c r="Q21" i="9"/>
  <c r="P21" i="9"/>
  <c r="M21" i="9"/>
  <c r="J21" i="9"/>
  <c r="G21" i="9"/>
  <c r="V20" i="9"/>
  <c r="S20" i="9"/>
  <c r="Q20" i="9"/>
  <c r="M20" i="9"/>
  <c r="J20" i="9"/>
  <c r="G20" i="9"/>
  <c r="V19" i="9"/>
  <c r="S19" i="9"/>
  <c r="Q19" i="9"/>
  <c r="M19" i="9"/>
  <c r="J19" i="9"/>
  <c r="P19" i="9" s="1"/>
  <c r="G19" i="9"/>
  <c r="V18" i="9"/>
  <c r="S18" i="9"/>
  <c r="Q18" i="9"/>
  <c r="M18" i="9"/>
  <c r="P18" i="9" s="1"/>
  <c r="J18" i="9"/>
  <c r="G18" i="9"/>
  <c r="X15" i="9"/>
  <c r="W15" i="9"/>
  <c r="V15" i="9" s="1"/>
  <c r="U15" i="9"/>
  <c r="U13" i="9" s="1"/>
  <c r="U11" i="9" s="1"/>
  <c r="T15" i="9"/>
  <c r="O15" i="9"/>
  <c r="N15" i="9"/>
  <c r="L15" i="9"/>
  <c r="L13" i="9" s="1"/>
  <c r="K15" i="9"/>
  <c r="I15" i="9"/>
  <c r="I13" i="9" s="1"/>
  <c r="I11" i="9" s="1"/>
  <c r="H15" i="9"/>
  <c r="G15" i="9"/>
  <c r="R14" i="9"/>
  <c r="Q14" i="9"/>
  <c r="J14" i="9"/>
  <c r="P14" i="9" s="1"/>
  <c r="G14" i="9"/>
  <c r="X13" i="9"/>
  <c r="K13" i="9"/>
  <c r="H13" i="9"/>
  <c r="J12" i="9"/>
  <c r="G12" i="9"/>
  <c r="X11" i="9"/>
  <c r="X10" i="9" s="1"/>
  <c r="K11" i="9"/>
  <c r="G38" i="8"/>
  <c r="S37" i="8"/>
  <c r="P37" i="8"/>
  <c r="N37" i="8"/>
  <c r="G37" i="8"/>
  <c r="D37" i="8"/>
  <c r="S36" i="8"/>
  <c r="P36" i="8"/>
  <c r="O36" i="8"/>
  <c r="N36" i="8"/>
  <c r="J36" i="8"/>
  <c r="G36" i="8"/>
  <c r="O35" i="8"/>
  <c r="N35" i="8"/>
  <c r="M35" i="8"/>
  <c r="U34" i="8"/>
  <c r="U27" i="8" s="1"/>
  <c r="U22" i="8" s="1"/>
  <c r="S34" i="8"/>
  <c r="R34" i="8"/>
  <c r="N34" i="8"/>
  <c r="I34" i="8"/>
  <c r="G34" i="8" s="1"/>
  <c r="D34" i="8"/>
  <c r="T33" i="8"/>
  <c r="S33" i="8"/>
  <c r="Q33" i="8"/>
  <c r="P33" i="8" s="1"/>
  <c r="O33" i="8"/>
  <c r="K33" i="8"/>
  <c r="J33" i="8"/>
  <c r="E33" i="8"/>
  <c r="D33" i="8"/>
  <c r="O32" i="8"/>
  <c r="N32" i="8"/>
  <c r="M32" i="8"/>
  <c r="O31" i="8"/>
  <c r="N31" i="8"/>
  <c r="M31" i="8"/>
  <c r="S30" i="8"/>
  <c r="P30" i="8"/>
  <c r="O30" i="8"/>
  <c r="J30" i="8"/>
  <c r="H30" i="8"/>
  <c r="N30" i="8" s="1"/>
  <c r="G30" i="8"/>
  <c r="G33" i="8" s="1"/>
  <c r="H33" i="8" s="1"/>
  <c r="E30" i="8"/>
  <c r="D30" i="8" s="1"/>
  <c r="O29" i="8"/>
  <c r="N29" i="8"/>
  <c r="M29" i="8"/>
  <c r="O28" i="8"/>
  <c r="N28" i="8"/>
  <c r="M28" i="8"/>
  <c r="N27" i="8"/>
  <c r="I27" i="8"/>
  <c r="G27" i="8"/>
  <c r="F27" i="8"/>
  <c r="D27" i="8" s="1"/>
  <c r="O26" i="8"/>
  <c r="N26" i="8"/>
  <c r="M26" i="8"/>
  <c r="O25" i="8"/>
  <c r="N25" i="8"/>
  <c r="M25" i="8"/>
  <c r="O24" i="8"/>
  <c r="N24" i="8"/>
  <c r="M24" i="8"/>
  <c r="O23" i="8"/>
  <c r="N23" i="8"/>
  <c r="M23" i="8"/>
  <c r="N22" i="8"/>
  <c r="I22" i="8"/>
  <c r="G22" i="8"/>
  <c r="G11" i="8" s="1"/>
  <c r="G9" i="8" s="1"/>
  <c r="D22" i="8"/>
  <c r="O21" i="8"/>
  <c r="N21" i="8"/>
  <c r="M21" i="8"/>
  <c r="O20" i="8"/>
  <c r="N20" i="8"/>
  <c r="M20" i="8"/>
  <c r="O19" i="8"/>
  <c r="N19" i="8"/>
  <c r="M19" i="8"/>
  <c r="O18" i="8"/>
  <c r="N18" i="8"/>
  <c r="M18" i="8"/>
  <c r="O17" i="8"/>
  <c r="N17" i="8"/>
  <c r="M17" i="8"/>
  <c r="O16" i="8"/>
  <c r="N16" i="8"/>
  <c r="M16" i="8"/>
  <c r="O15" i="8"/>
  <c r="N15" i="8"/>
  <c r="M15" i="8"/>
  <c r="O14" i="8"/>
  <c r="N14" i="8"/>
  <c r="M14" i="8"/>
  <c r="O13" i="8"/>
  <c r="N13" i="8"/>
  <c r="M13" i="8"/>
  <c r="O12" i="8"/>
  <c r="N12" i="8"/>
  <c r="M12" i="8"/>
  <c r="K11" i="8"/>
  <c r="I11" i="8"/>
  <c r="I9" i="8" s="1"/>
  <c r="H11" i="8"/>
  <c r="F11" i="8"/>
  <c r="F9" i="8" s="1"/>
  <c r="E11" i="8"/>
  <c r="E9" i="8" s="1"/>
  <c r="D9" i="8" s="1"/>
  <c r="D11" i="8"/>
  <c r="O10" i="8"/>
  <c r="N10" i="8"/>
  <c r="M10" i="8"/>
  <c r="K9" i="8"/>
  <c r="H9" i="8"/>
  <c r="N9" i="8" s="1"/>
  <c r="S112" i="7"/>
  <c r="P112" i="7"/>
  <c r="N112" i="7"/>
  <c r="M112" i="7" s="1"/>
  <c r="J112" i="7"/>
  <c r="G112" i="7"/>
  <c r="D112" i="7"/>
  <c r="N111" i="7"/>
  <c r="M111" i="7"/>
  <c r="G111" i="7"/>
  <c r="D111" i="7"/>
  <c r="N110" i="7"/>
  <c r="M110" i="7"/>
  <c r="J110" i="7"/>
  <c r="N109" i="7"/>
  <c r="M109" i="7" s="1"/>
  <c r="T108" i="7"/>
  <c r="S108" i="7" s="1"/>
  <c r="Q108" i="7"/>
  <c r="P108" i="7"/>
  <c r="L108" i="7"/>
  <c r="K108" i="7"/>
  <c r="J108" i="7"/>
  <c r="I108" i="7"/>
  <c r="H108" i="7"/>
  <c r="G108" i="7" s="1"/>
  <c r="F108" i="7"/>
  <c r="E108" i="7"/>
  <c r="D108" i="7" s="1"/>
  <c r="S107" i="7"/>
  <c r="P107" i="7"/>
  <c r="O107" i="7"/>
  <c r="J107" i="7"/>
  <c r="G107" i="7"/>
  <c r="D107" i="7"/>
  <c r="N106" i="7"/>
  <c r="M106" i="7"/>
  <c r="U105" i="7"/>
  <c r="S105" i="7"/>
  <c r="R105" i="7"/>
  <c r="P105" i="7"/>
  <c r="L105" i="7"/>
  <c r="J105" i="7"/>
  <c r="I105" i="7"/>
  <c r="G105" i="7"/>
  <c r="F105" i="7"/>
  <c r="D105" i="7"/>
  <c r="N104" i="7"/>
  <c r="M104" i="7"/>
  <c r="G104" i="7"/>
  <c r="D104" i="7"/>
  <c r="N103" i="7"/>
  <c r="M103" i="7"/>
  <c r="N102" i="7"/>
  <c r="M102" i="7"/>
  <c r="K102" i="7"/>
  <c r="N101" i="7"/>
  <c r="M101" i="7"/>
  <c r="J101" i="7"/>
  <c r="S100" i="7"/>
  <c r="P100" i="7"/>
  <c r="N100" i="7"/>
  <c r="M100" i="7"/>
  <c r="J100" i="7"/>
  <c r="G100" i="7"/>
  <c r="D100" i="7"/>
  <c r="N99" i="7"/>
  <c r="M99" i="7" s="1"/>
  <c r="T98" i="7"/>
  <c r="S98" i="7"/>
  <c r="Q98" i="7"/>
  <c r="P98" i="7" s="1"/>
  <c r="N98" i="7"/>
  <c r="M98" i="7" s="1"/>
  <c r="K98" i="7"/>
  <c r="J98" i="7"/>
  <c r="H98" i="7"/>
  <c r="G98" i="7" s="1"/>
  <c r="E98" i="7"/>
  <c r="D98" i="7"/>
  <c r="N97" i="7"/>
  <c r="M97" i="7"/>
  <c r="J97" i="7"/>
  <c r="G97" i="7"/>
  <c r="D97" i="7"/>
  <c r="N96" i="7"/>
  <c r="M96" i="7"/>
  <c r="S95" i="7"/>
  <c r="P95" i="7"/>
  <c r="N95" i="7"/>
  <c r="M95" i="7" s="1"/>
  <c r="J95" i="7"/>
  <c r="G95" i="7"/>
  <c r="D95" i="7"/>
  <c r="N94" i="7"/>
  <c r="M94" i="7"/>
  <c r="J94" i="7"/>
  <c r="N93" i="7"/>
  <c r="M93" i="7"/>
  <c r="N92" i="7"/>
  <c r="M92" i="7"/>
  <c r="S91" i="7"/>
  <c r="P91" i="7"/>
  <c r="N91" i="7"/>
  <c r="M91" i="7" s="1"/>
  <c r="J91" i="7"/>
  <c r="G91" i="7"/>
  <c r="D91" i="7"/>
  <c r="S90" i="7"/>
  <c r="P90" i="7"/>
  <c r="N90" i="7"/>
  <c r="M90" i="7"/>
  <c r="J90" i="7"/>
  <c r="G90" i="7"/>
  <c r="D90" i="7"/>
  <c r="S89" i="7"/>
  <c r="P89" i="7"/>
  <c r="N89" i="7"/>
  <c r="M89" i="7"/>
  <c r="J89" i="7"/>
  <c r="G89" i="7"/>
  <c r="D89" i="7"/>
  <c r="S88" i="7"/>
  <c r="P88" i="7"/>
  <c r="N88" i="7"/>
  <c r="M88" i="7"/>
  <c r="J88" i="7"/>
  <c r="G88" i="7"/>
  <c r="D88" i="7"/>
  <c r="S87" i="7"/>
  <c r="P87" i="7"/>
  <c r="N87" i="7"/>
  <c r="M87" i="7" s="1"/>
  <c r="J87" i="7"/>
  <c r="G87" i="7"/>
  <c r="D87" i="7"/>
  <c r="S86" i="7"/>
  <c r="P86" i="7"/>
  <c r="N86" i="7"/>
  <c r="M86" i="7" s="1"/>
  <c r="J86" i="7"/>
  <c r="G86" i="7"/>
  <c r="D86" i="7"/>
  <c r="J85" i="7"/>
  <c r="N84" i="7"/>
  <c r="M84" i="7" s="1"/>
  <c r="N83" i="7"/>
  <c r="M83" i="7" s="1"/>
  <c r="N82" i="7"/>
  <c r="M82" i="7"/>
  <c r="N81" i="7"/>
  <c r="M81" i="7" s="1"/>
  <c r="N80" i="7"/>
  <c r="M80" i="7" s="1"/>
  <c r="T79" i="7"/>
  <c r="S79" i="7"/>
  <c r="Q79" i="7"/>
  <c r="K79" i="7"/>
  <c r="J79" i="7"/>
  <c r="H79" i="7"/>
  <c r="E79" i="7"/>
  <c r="D79" i="7" s="1"/>
  <c r="M78" i="7"/>
  <c r="T77" i="7"/>
  <c r="S77" i="7"/>
  <c r="K77" i="7"/>
  <c r="J77" i="7"/>
  <c r="E77" i="7"/>
  <c r="D77" i="7" s="1"/>
  <c r="G76" i="7"/>
  <c r="D76" i="7"/>
  <c r="S75" i="7"/>
  <c r="P75" i="7"/>
  <c r="N75" i="7"/>
  <c r="M75" i="7"/>
  <c r="J75" i="7"/>
  <c r="G75" i="7"/>
  <c r="D75" i="7"/>
  <c r="T73" i="7"/>
  <c r="Q73" i="7"/>
  <c r="P73" i="7" s="1"/>
  <c r="N73" i="7"/>
  <c r="M73" i="7" s="1"/>
  <c r="J73" i="7"/>
  <c r="H73" i="7"/>
  <c r="G73" i="7" s="1"/>
  <c r="E73" i="7"/>
  <c r="D73" i="7" s="1"/>
  <c r="S72" i="7"/>
  <c r="P72" i="7"/>
  <c r="N72" i="7"/>
  <c r="M72" i="7" s="1"/>
  <c r="J72" i="7"/>
  <c r="G72" i="7"/>
  <c r="D72" i="7"/>
  <c r="J71" i="7"/>
  <c r="S70" i="7"/>
  <c r="P70" i="7"/>
  <c r="N70" i="7"/>
  <c r="J70" i="7"/>
  <c r="G70" i="7"/>
  <c r="D70" i="7"/>
  <c r="T68" i="7"/>
  <c r="S68" i="7" s="1"/>
  <c r="Q68" i="7"/>
  <c r="P68" i="7" s="1"/>
  <c r="K68" i="7"/>
  <c r="H68" i="7"/>
  <c r="G68" i="7" s="1"/>
  <c r="E68" i="7"/>
  <c r="E63" i="7" s="1"/>
  <c r="D68" i="7"/>
  <c r="U63" i="7"/>
  <c r="U10" i="7" s="1"/>
  <c r="R63" i="7"/>
  <c r="L63" i="7"/>
  <c r="S62" i="7"/>
  <c r="P62" i="7"/>
  <c r="O62" i="7"/>
  <c r="M62" i="7"/>
  <c r="J62" i="7"/>
  <c r="G62" i="7"/>
  <c r="D62" i="7"/>
  <c r="D60" i="7" s="1"/>
  <c r="U60" i="7"/>
  <c r="S60" i="7"/>
  <c r="P60" i="7"/>
  <c r="O60" i="7"/>
  <c r="M60" i="7" s="1"/>
  <c r="L60" i="7"/>
  <c r="J60" i="7" s="1"/>
  <c r="I60" i="7"/>
  <c r="G60" i="7"/>
  <c r="F60" i="7"/>
  <c r="F47" i="7" s="1"/>
  <c r="F10" i="7" s="1"/>
  <c r="N59" i="7"/>
  <c r="M59" i="7"/>
  <c r="G59" i="7"/>
  <c r="D59" i="7"/>
  <c r="G58" i="7"/>
  <c r="S57" i="7"/>
  <c r="P57" i="7"/>
  <c r="N57" i="7"/>
  <c r="M57" i="7"/>
  <c r="J57" i="7"/>
  <c r="O56" i="7"/>
  <c r="U55" i="7"/>
  <c r="S55" i="7" s="1"/>
  <c r="T55" i="7"/>
  <c r="T47" i="7" s="1"/>
  <c r="S47" i="7" s="1"/>
  <c r="R55" i="7"/>
  <c r="Q55" i="7"/>
  <c r="P55" i="7"/>
  <c r="N55" i="7"/>
  <c r="K55" i="7"/>
  <c r="J55" i="7"/>
  <c r="H55" i="7"/>
  <c r="H47" i="7" s="1"/>
  <c r="E55" i="7"/>
  <c r="E47" i="7" s="1"/>
  <c r="S54" i="7"/>
  <c r="P54" i="7"/>
  <c r="O54" i="7"/>
  <c r="M54" i="7" s="1"/>
  <c r="J54" i="7"/>
  <c r="G54" i="7"/>
  <c r="D54" i="7"/>
  <c r="O53" i="7"/>
  <c r="N53" i="7"/>
  <c r="U52" i="7"/>
  <c r="S52" i="7"/>
  <c r="R52" i="7"/>
  <c r="P52" i="7" s="1"/>
  <c r="N52" i="7"/>
  <c r="L52" i="7"/>
  <c r="J52" i="7"/>
  <c r="I52" i="7"/>
  <c r="F52" i="7"/>
  <c r="D52" i="7"/>
  <c r="O51" i="7"/>
  <c r="N51" i="7"/>
  <c r="M51" i="7"/>
  <c r="O50" i="7"/>
  <c r="N50" i="7"/>
  <c r="M50" i="7" s="1"/>
  <c r="O49" i="7"/>
  <c r="M49" i="7"/>
  <c r="O48" i="7"/>
  <c r="N48" i="7"/>
  <c r="U47" i="7"/>
  <c r="R47" i="7"/>
  <c r="R10" i="7" s="1"/>
  <c r="Q47" i="7"/>
  <c r="L47" i="7"/>
  <c r="L10" i="7" s="1"/>
  <c r="K47" i="7"/>
  <c r="J47" i="7" s="1"/>
  <c r="I47" i="7"/>
  <c r="S46" i="7"/>
  <c r="P46" i="7"/>
  <c r="N46" i="7"/>
  <c r="M46" i="7"/>
  <c r="J46" i="7"/>
  <c r="G46" i="7"/>
  <c r="D46" i="7"/>
  <c r="S45" i="7"/>
  <c r="P45" i="7"/>
  <c r="N45" i="7"/>
  <c r="M45" i="7" s="1"/>
  <c r="J45" i="7"/>
  <c r="G45" i="7"/>
  <c r="D45" i="7"/>
  <c r="T43" i="7"/>
  <c r="S43" i="7"/>
  <c r="Q43" i="7"/>
  <c r="P43" i="7"/>
  <c r="N43" i="7"/>
  <c r="M43" i="7" s="1"/>
  <c r="K43" i="7"/>
  <c r="J43" i="7" s="1"/>
  <c r="H43" i="7"/>
  <c r="G43" i="7" s="1"/>
  <c r="E43" i="7"/>
  <c r="D43" i="7"/>
  <c r="S40" i="7"/>
  <c r="P40" i="7"/>
  <c r="J40" i="7"/>
  <c r="S37" i="7"/>
  <c r="P37" i="7"/>
  <c r="N37" i="7"/>
  <c r="M37" i="7"/>
  <c r="J37" i="7"/>
  <c r="G37" i="7"/>
  <c r="D37" i="7"/>
  <c r="S36" i="7"/>
  <c r="P36" i="7"/>
  <c r="N36" i="7"/>
  <c r="M36" i="7" s="1"/>
  <c r="J36" i="7"/>
  <c r="G36" i="7"/>
  <c r="D36" i="7"/>
  <c r="S34" i="7"/>
  <c r="P34" i="7"/>
  <c r="N34" i="7"/>
  <c r="M34" i="7" s="1"/>
  <c r="J34" i="7"/>
  <c r="G34" i="7"/>
  <c r="D34" i="7"/>
  <c r="S33" i="7"/>
  <c r="P33" i="7"/>
  <c r="N33" i="7"/>
  <c r="M33" i="7" s="1"/>
  <c r="J33" i="7"/>
  <c r="G33" i="7"/>
  <c r="D33" i="7"/>
  <c r="S31" i="7"/>
  <c r="P31" i="7"/>
  <c r="N31" i="7"/>
  <c r="M31" i="7"/>
  <c r="J31" i="7"/>
  <c r="G31" i="7"/>
  <c r="D31" i="7"/>
  <c r="S30" i="7"/>
  <c r="P30" i="7"/>
  <c r="N30" i="7"/>
  <c r="M30" i="7" s="1"/>
  <c r="J30" i="7"/>
  <c r="G30" i="7"/>
  <c r="D30" i="7"/>
  <c r="S28" i="7"/>
  <c r="P28" i="7"/>
  <c r="N28" i="7"/>
  <c r="M28" i="7"/>
  <c r="J28" i="7"/>
  <c r="G28" i="7"/>
  <c r="D28" i="7"/>
  <c r="S27" i="7"/>
  <c r="P27" i="7"/>
  <c r="N27" i="7"/>
  <c r="M27" i="7" s="1"/>
  <c r="J27" i="7"/>
  <c r="G27" i="7"/>
  <c r="D27" i="7"/>
  <c r="S26" i="7"/>
  <c r="P26" i="7"/>
  <c r="N26" i="7"/>
  <c r="M26" i="7" s="1"/>
  <c r="J26" i="7"/>
  <c r="G26" i="7"/>
  <c r="D26" i="7"/>
  <c r="J25" i="7"/>
  <c r="S24" i="7"/>
  <c r="P24" i="7"/>
  <c r="N24" i="7"/>
  <c r="M24" i="7" s="1"/>
  <c r="J24" i="7"/>
  <c r="G24" i="7"/>
  <c r="D24" i="7"/>
  <c r="T22" i="7"/>
  <c r="S22" i="7"/>
  <c r="Q22" i="7"/>
  <c r="P22" i="7" s="1"/>
  <c r="K22" i="7"/>
  <c r="J22" i="7" s="1"/>
  <c r="H22" i="7"/>
  <c r="G22" i="7" s="1"/>
  <c r="E22" i="7"/>
  <c r="D22" i="7"/>
  <c r="S21" i="7"/>
  <c r="P21" i="7"/>
  <c r="N21" i="7"/>
  <c r="J21" i="7"/>
  <c r="G21" i="7"/>
  <c r="D21" i="7"/>
  <c r="T19" i="7"/>
  <c r="S19" i="7" s="1"/>
  <c r="Q19" i="7"/>
  <c r="P19" i="7" s="1"/>
  <c r="K19" i="7"/>
  <c r="J19" i="7" s="1"/>
  <c r="H19" i="7"/>
  <c r="G19" i="7"/>
  <c r="E19" i="7"/>
  <c r="D19" i="7"/>
  <c r="S18" i="7"/>
  <c r="P18" i="7"/>
  <c r="M18" i="7"/>
  <c r="J18" i="7"/>
  <c r="G18" i="7"/>
  <c r="D18" i="7"/>
  <c r="S17" i="7"/>
  <c r="P17" i="7"/>
  <c r="N17" i="7"/>
  <c r="M17" i="7"/>
  <c r="J17" i="7"/>
  <c r="G17" i="7"/>
  <c r="D17" i="7"/>
  <c r="S16" i="7"/>
  <c r="P16" i="7"/>
  <c r="J16" i="7"/>
  <c r="G16" i="7"/>
  <c r="D16" i="7"/>
  <c r="N15" i="7"/>
  <c r="T14" i="7"/>
  <c r="S14" i="7" s="1"/>
  <c r="Q14" i="7"/>
  <c r="K14" i="7"/>
  <c r="K12" i="7" s="1"/>
  <c r="H14" i="7"/>
  <c r="G14" i="7" s="1"/>
  <c r="E14" i="7"/>
  <c r="E12" i="7" s="1"/>
  <c r="D14" i="7"/>
  <c r="T12" i="7"/>
  <c r="H12" i="7"/>
  <c r="G12" i="7" s="1"/>
  <c r="R302" i="6"/>
  <c r="Q302" i="6"/>
  <c r="P302" i="6"/>
  <c r="V301" i="6"/>
  <c r="S301" i="6"/>
  <c r="R301" i="6"/>
  <c r="Q301" i="6"/>
  <c r="M301" i="6"/>
  <c r="J301" i="6"/>
  <c r="R300" i="6"/>
  <c r="Q300" i="6"/>
  <c r="P300" i="6"/>
  <c r="W299" i="6"/>
  <c r="V299" i="6" s="1"/>
  <c r="T299" i="6"/>
  <c r="T297" i="6" s="1"/>
  <c r="S297" i="6" s="1"/>
  <c r="S299" i="6"/>
  <c r="R299" i="6"/>
  <c r="N299" i="6"/>
  <c r="M299" i="6"/>
  <c r="K299" i="6"/>
  <c r="J299" i="6"/>
  <c r="W297" i="6"/>
  <c r="V297" i="6"/>
  <c r="R297" i="6"/>
  <c r="N297" i="6"/>
  <c r="M297" i="6" s="1"/>
  <c r="W295" i="6"/>
  <c r="V295" i="6" s="1"/>
  <c r="T295" i="6"/>
  <c r="S295" i="6" s="1"/>
  <c r="R295" i="6"/>
  <c r="N295" i="6"/>
  <c r="M295" i="6"/>
  <c r="V294" i="6"/>
  <c r="S294" i="6"/>
  <c r="Q294" i="6"/>
  <c r="P294" i="6"/>
  <c r="M294" i="6"/>
  <c r="J294" i="6"/>
  <c r="G294" i="6"/>
  <c r="V293" i="6"/>
  <c r="S293" i="6"/>
  <c r="Q293" i="6"/>
  <c r="J293" i="6"/>
  <c r="P293" i="6" s="1"/>
  <c r="G293" i="6"/>
  <c r="V292" i="6"/>
  <c r="S292" i="6"/>
  <c r="Q292" i="6"/>
  <c r="J292" i="6"/>
  <c r="P292" i="6" s="1"/>
  <c r="G292" i="6"/>
  <c r="V290" i="6"/>
  <c r="S290" i="6"/>
  <c r="R290" i="6"/>
  <c r="N290" i="6"/>
  <c r="Q290" i="6" s="1"/>
  <c r="K290" i="6"/>
  <c r="J290" i="6"/>
  <c r="H290" i="6"/>
  <c r="G290" i="6" s="1"/>
  <c r="W288" i="6"/>
  <c r="W281" i="6" s="1"/>
  <c r="V288" i="6"/>
  <c r="T288" i="6"/>
  <c r="S288" i="6"/>
  <c r="R288" i="6"/>
  <c r="N288" i="6"/>
  <c r="K288" i="6"/>
  <c r="J288" i="6" s="1"/>
  <c r="H288" i="6"/>
  <c r="G288" i="6"/>
  <c r="Q287" i="6"/>
  <c r="J287" i="6"/>
  <c r="P287" i="6" s="1"/>
  <c r="G287" i="6"/>
  <c r="K285" i="6"/>
  <c r="H285" i="6"/>
  <c r="K283" i="6"/>
  <c r="V281" i="6"/>
  <c r="T281" i="6"/>
  <c r="S281" i="6" s="1"/>
  <c r="V280" i="6"/>
  <c r="S280" i="6"/>
  <c r="R280" i="6"/>
  <c r="M280" i="6"/>
  <c r="P280" i="6" s="1"/>
  <c r="J280" i="6"/>
  <c r="G280" i="6"/>
  <c r="V279" i="6"/>
  <c r="S279" i="6"/>
  <c r="R279" i="6"/>
  <c r="P279" i="6"/>
  <c r="M279" i="6"/>
  <c r="J279" i="6"/>
  <c r="G279" i="6"/>
  <c r="Q278" i="6"/>
  <c r="J278" i="6"/>
  <c r="G278" i="6"/>
  <c r="V277" i="6"/>
  <c r="S277" i="6"/>
  <c r="Q277" i="6"/>
  <c r="P277" i="6"/>
  <c r="M277" i="6"/>
  <c r="J277" i="6"/>
  <c r="G277" i="6"/>
  <c r="V276" i="6"/>
  <c r="S276" i="6"/>
  <c r="Q276" i="6"/>
  <c r="M276" i="6"/>
  <c r="P276" i="6" s="1"/>
  <c r="J276" i="6"/>
  <c r="G276" i="6"/>
  <c r="V275" i="6"/>
  <c r="S275" i="6"/>
  <c r="Q275" i="6"/>
  <c r="M275" i="6"/>
  <c r="J275" i="6"/>
  <c r="P275" i="6" s="1"/>
  <c r="G275" i="6"/>
  <c r="V274" i="6"/>
  <c r="S274" i="6"/>
  <c r="Q274" i="6"/>
  <c r="M274" i="6"/>
  <c r="J274" i="6"/>
  <c r="P274" i="6" s="1"/>
  <c r="G274" i="6"/>
  <c r="V273" i="6"/>
  <c r="S273" i="6"/>
  <c r="Q273" i="6"/>
  <c r="M273" i="6"/>
  <c r="P273" i="6" s="1"/>
  <c r="J273" i="6"/>
  <c r="G273" i="6"/>
  <c r="V272" i="6"/>
  <c r="S272" i="6"/>
  <c r="Q272" i="6"/>
  <c r="P272" i="6"/>
  <c r="M272" i="6"/>
  <c r="J272" i="6"/>
  <c r="G272" i="6"/>
  <c r="V271" i="6"/>
  <c r="S271" i="6"/>
  <c r="Q271" i="6"/>
  <c r="M271" i="6"/>
  <c r="J271" i="6"/>
  <c r="P271" i="6" s="1"/>
  <c r="G271" i="6"/>
  <c r="V270" i="6"/>
  <c r="S270" i="6"/>
  <c r="Q270" i="6"/>
  <c r="M270" i="6"/>
  <c r="P270" i="6" s="1"/>
  <c r="J270" i="6"/>
  <c r="G270" i="6"/>
  <c r="V269" i="6"/>
  <c r="S269" i="6"/>
  <c r="Q269" i="6"/>
  <c r="P269" i="6"/>
  <c r="M269" i="6"/>
  <c r="J269" i="6"/>
  <c r="G269" i="6"/>
  <c r="V268" i="6"/>
  <c r="S268" i="6"/>
  <c r="Q268" i="6"/>
  <c r="M268" i="6"/>
  <c r="J268" i="6"/>
  <c r="G268" i="6"/>
  <c r="X266" i="6"/>
  <c r="X264" i="6" s="1"/>
  <c r="W266" i="6"/>
  <c r="U266" i="6"/>
  <c r="T266" i="6"/>
  <c r="T264" i="6" s="1"/>
  <c r="S264" i="6" s="1"/>
  <c r="S266" i="6"/>
  <c r="O266" i="6"/>
  <c r="R266" i="6" s="1"/>
  <c r="N266" i="6"/>
  <c r="L266" i="6"/>
  <c r="L264" i="6" s="1"/>
  <c r="K266" i="6"/>
  <c r="I266" i="6"/>
  <c r="H266" i="6"/>
  <c r="U264" i="6"/>
  <c r="I264" i="6"/>
  <c r="V263" i="6"/>
  <c r="S263" i="6"/>
  <c r="Q263" i="6"/>
  <c r="J263" i="6"/>
  <c r="P263" i="6" s="1"/>
  <c r="G263" i="6"/>
  <c r="W260" i="6"/>
  <c r="V260" i="6"/>
  <c r="T260" i="6"/>
  <c r="S260" i="6"/>
  <c r="Q260" i="6"/>
  <c r="K260" i="6"/>
  <c r="J260" i="6"/>
  <c r="P260" i="6" s="1"/>
  <c r="H260" i="6"/>
  <c r="G260" i="6"/>
  <c r="V259" i="6"/>
  <c r="S259" i="6"/>
  <c r="R259" i="6"/>
  <c r="P259" i="6" s="1"/>
  <c r="M259" i="6"/>
  <c r="J259" i="6"/>
  <c r="G259" i="6"/>
  <c r="R258" i="6"/>
  <c r="P258" i="6" s="1"/>
  <c r="M258" i="6"/>
  <c r="J258" i="6"/>
  <c r="G258" i="6"/>
  <c r="V257" i="6"/>
  <c r="S257" i="6"/>
  <c r="R257" i="6"/>
  <c r="P257" i="6" s="1"/>
  <c r="M257" i="6"/>
  <c r="J257" i="6"/>
  <c r="G257" i="6"/>
  <c r="V256" i="6"/>
  <c r="S256" i="6"/>
  <c r="R256" i="6"/>
  <c r="P256" i="6" s="1"/>
  <c r="Q256" i="6"/>
  <c r="M256" i="6"/>
  <c r="J256" i="6"/>
  <c r="G256" i="6"/>
  <c r="Q255" i="6"/>
  <c r="M255" i="6"/>
  <c r="J255" i="6"/>
  <c r="G255" i="6"/>
  <c r="X253" i="6"/>
  <c r="X251" i="6" s="1"/>
  <c r="X249" i="6" s="1"/>
  <c r="W253" i="6"/>
  <c r="U253" i="6"/>
  <c r="T253" i="6"/>
  <c r="S253" i="6"/>
  <c r="O253" i="6"/>
  <c r="R253" i="6" s="1"/>
  <c r="N253" i="6"/>
  <c r="M253" i="6" s="1"/>
  <c r="L253" i="6"/>
  <c r="L251" i="6" s="1"/>
  <c r="K253" i="6"/>
  <c r="I253" i="6"/>
  <c r="H253" i="6"/>
  <c r="H251" i="6" s="1"/>
  <c r="G253" i="6"/>
  <c r="U251" i="6"/>
  <c r="U249" i="6" s="1"/>
  <c r="T251" i="6"/>
  <c r="I251" i="6"/>
  <c r="I249" i="6" s="1"/>
  <c r="V247" i="6"/>
  <c r="S247" i="6"/>
  <c r="Q247" i="6"/>
  <c r="M247" i="6"/>
  <c r="J247" i="6"/>
  <c r="G247" i="6"/>
  <c r="V246" i="6"/>
  <c r="S246" i="6"/>
  <c r="Q246" i="6"/>
  <c r="M246" i="6"/>
  <c r="P246" i="6" s="1"/>
  <c r="J246" i="6"/>
  <c r="G246" i="6"/>
  <c r="V245" i="6"/>
  <c r="S245" i="6"/>
  <c r="Q245" i="6"/>
  <c r="M245" i="6"/>
  <c r="J245" i="6"/>
  <c r="P245" i="6" s="1"/>
  <c r="G245" i="6"/>
  <c r="V244" i="6"/>
  <c r="S244" i="6"/>
  <c r="Q244" i="6"/>
  <c r="P244" i="6"/>
  <c r="M244" i="6"/>
  <c r="J244" i="6"/>
  <c r="G244" i="6"/>
  <c r="V243" i="6"/>
  <c r="S243" i="6"/>
  <c r="Q243" i="6"/>
  <c r="P243" i="6"/>
  <c r="M243" i="6"/>
  <c r="J243" i="6"/>
  <c r="G243" i="6"/>
  <c r="W240" i="6"/>
  <c r="V240" i="6" s="1"/>
  <c r="T240" i="6"/>
  <c r="S240" i="6" s="1"/>
  <c r="R240" i="6"/>
  <c r="Q240" i="6"/>
  <c r="N240" i="6"/>
  <c r="M240" i="6"/>
  <c r="P240" i="6" s="1"/>
  <c r="K240" i="6"/>
  <c r="J240" i="6"/>
  <c r="H240" i="6"/>
  <c r="H212" i="6" s="1"/>
  <c r="G240" i="6"/>
  <c r="V238" i="6"/>
  <c r="S238" i="6"/>
  <c r="R238" i="6"/>
  <c r="P238" i="6"/>
  <c r="M238" i="6"/>
  <c r="J238" i="6"/>
  <c r="G238" i="6"/>
  <c r="V237" i="6"/>
  <c r="S237" i="6"/>
  <c r="R237" i="6"/>
  <c r="P237" i="6"/>
  <c r="M237" i="6"/>
  <c r="J237" i="6"/>
  <c r="V236" i="6"/>
  <c r="S236" i="6"/>
  <c r="Q236" i="6"/>
  <c r="P236" i="6"/>
  <c r="M236" i="6"/>
  <c r="J236" i="6"/>
  <c r="G236" i="6"/>
  <c r="J235" i="6"/>
  <c r="G235" i="6"/>
  <c r="X233" i="6"/>
  <c r="W233" i="6"/>
  <c r="V233" i="6" s="1"/>
  <c r="U233" i="6"/>
  <c r="T233" i="6"/>
  <c r="S233" i="6"/>
  <c r="R233" i="6"/>
  <c r="Q233" i="6"/>
  <c r="O233" i="6"/>
  <c r="M233" i="6" s="1"/>
  <c r="N233" i="6"/>
  <c r="L233" i="6"/>
  <c r="K233" i="6"/>
  <c r="J233" i="6" s="1"/>
  <c r="I233" i="6"/>
  <c r="H233" i="6"/>
  <c r="G233" i="6"/>
  <c r="V231" i="6"/>
  <c r="S231" i="6"/>
  <c r="Q231" i="6"/>
  <c r="P231" i="6"/>
  <c r="M231" i="6"/>
  <c r="J231" i="6"/>
  <c r="Q230" i="6"/>
  <c r="P230" i="6"/>
  <c r="J230" i="6"/>
  <c r="G230" i="6"/>
  <c r="Q229" i="6"/>
  <c r="J229" i="6"/>
  <c r="P229" i="6" s="1"/>
  <c r="G229" i="6"/>
  <c r="Q228" i="6"/>
  <c r="P228" i="6"/>
  <c r="J228" i="6"/>
  <c r="G228" i="6"/>
  <c r="Q227" i="6"/>
  <c r="P227" i="6"/>
  <c r="J227" i="6"/>
  <c r="G227" i="6"/>
  <c r="Q226" i="6"/>
  <c r="J226" i="6"/>
  <c r="P226" i="6" s="1"/>
  <c r="G226" i="6"/>
  <c r="Q225" i="6"/>
  <c r="P225" i="6"/>
  <c r="J225" i="6"/>
  <c r="G225" i="6"/>
  <c r="Q224" i="6"/>
  <c r="P224" i="6"/>
  <c r="J224" i="6"/>
  <c r="G224" i="6"/>
  <c r="Q223" i="6"/>
  <c r="J223" i="6"/>
  <c r="P223" i="6" s="1"/>
  <c r="G223" i="6"/>
  <c r="Q222" i="6"/>
  <c r="P222" i="6"/>
  <c r="J222" i="6"/>
  <c r="G222" i="6"/>
  <c r="W220" i="6"/>
  <c r="T220" i="6"/>
  <c r="T218" i="6" s="1"/>
  <c r="S218" i="6" s="1"/>
  <c r="S220" i="6"/>
  <c r="N220" i="6"/>
  <c r="M220" i="6"/>
  <c r="P220" i="6" s="1"/>
  <c r="K220" i="6"/>
  <c r="J220" i="6"/>
  <c r="H220" i="6"/>
  <c r="G220" i="6"/>
  <c r="X218" i="6"/>
  <c r="U218" i="6"/>
  <c r="K218" i="6"/>
  <c r="J218" i="6"/>
  <c r="H218" i="6"/>
  <c r="G218" i="6" s="1"/>
  <c r="V217" i="6"/>
  <c r="S217" i="6"/>
  <c r="R217" i="6"/>
  <c r="P217" i="6"/>
  <c r="M217" i="6"/>
  <c r="J217" i="6"/>
  <c r="G217" i="6"/>
  <c r="V216" i="6"/>
  <c r="S216" i="6"/>
  <c r="Q216" i="6"/>
  <c r="P216" i="6" s="1"/>
  <c r="M216" i="6"/>
  <c r="J216" i="6"/>
  <c r="G216" i="6"/>
  <c r="V215" i="6"/>
  <c r="S215" i="6"/>
  <c r="Q215" i="6"/>
  <c r="P215" i="6"/>
  <c r="M215" i="6"/>
  <c r="J215" i="6"/>
  <c r="G215" i="6"/>
  <c r="X214" i="6"/>
  <c r="V214" i="6" s="1"/>
  <c r="W214" i="6"/>
  <c r="U214" i="6"/>
  <c r="T214" i="6"/>
  <c r="T212" i="6" s="1"/>
  <c r="S214" i="6"/>
  <c r="R214" i="6"/>
  <c r="O214" i="6"/>
  <c r="N214" i="6"/>
  <c r="L214" i="6"/>
  <c r="L212" i="6" s="1"/>
  <c r="K214" i="6"/>
  <c r="I214" i="6"/>
  <c r="H214" i="6"/>
  <c r="G214" i="6"/>
  <c r="X212" i="6"/>
  <c r="U212" i="6"/>
  <c r="I212" i="6"/>
  <c r="V211" i="6"/>
  <c r="S211" i="6"/>
  <c r="Q211" i="6"/>
  <c r="M211" i="6"/>
  <c r="J211" i="6"/>
  <c r="P211" i="6" s="1"/>
  <c r="G211" i="6"/>
  <c r="M210" i="6"/>
  <c r="V209" i="6"/>
  <c r="S209" i="6"/>
  <c r="M209" i="6"/>
  <c r="J209" i="6"/>
  <c r="G209" i="6"/>
  <c r="V208" i="6"/>
  <c r="S208" i="6"/>
  <c r="M208" i="6"/>
  <c r="P208" i="6" s="1"/>
  <c r="J208" i="6"/>
  <c r="G208" i="6"/>
  <c r="V207" i="6"/>
  <c r="S207" i="6"/>
  <c r="M207" i="6"/>
  <c r="J207" i="6"/>
  <c r="G207" i="6"/>
  <c r="V206" i="6"/>
  <c r="S206" i="6"/>
  <c r="M206" i="6"/>
  <c r="J206" i="6"/>
  <c r="G206" i="6"/>
  <c r="V205" i="6"/>
  <c r="S205" i="6"/>
  <c r="M205" i="6"/>
  <c r="J205" i="6"/>
  <c r="G205" i="6"/>
  <c r="V204" i="6"/>
  <c r="S204" i="6"/>
  <c r="M204" i="6"/>
  <c r="J204" i="6"/>
  <c r="G204" i="6"/>
  <c r="W202" i="6"/>
  <c r="W200" i="6" s="1"/>
  <c r="V200" i="6" s="1"/>
  <c r="V202" i="6"/>
  <c r="T202" i="6"/>
  <c r="S202" i="6" s="1"/>
  <c r="R202" i="6"/>
  <c r="Q202" i="6"/>
  <c r="N202" i="6"/>
  <c r="M202" i="6" s="1"/>
  <c r="P202" i="6" s="1"/>
  <c r="K202" i="6"/>
  <c r="K200" i="6" s="1"/>
  <c r="J202" i="6"/>
  <c r="J200" i="6" s="1"/>
  <c r="H202" i="6"/>
  <c r="G202" i="6" s="1"/>
  <c r="G200" i="6" s="1"/>
  <c r="X200" i="6"/>
  <c r="U200" i="6"/>
  <c r="T200" i="6"/>
  <c r="S200" i="6" s="1"/>
  <c r="O200" i="6"/>
  <c r="R200" i="6" s="1"/>
  <c r="N200" i="6"/>
  <c r="L200" i="6"/>
  <c r="I200" i="6"/>
  <c r="H200" i="6"/>
  <c r="R199" i="6"/>
  <c r="Q199" i="6"/>
  <c r="P199" i="6"/>
  <c r="R198" i="6"/>
  <c r="Q198" i="6"/>
  <c r="P198" i="6"/>
  <c r="V197" i="6"/>
  <c r="S197" i="6"/>
  <c r="R197" i="6"/>
  <c r="M197" i="6"/>
  <c r="P197" i="6" s="1"/>
  <c r="J197" i="6"/>
  <c r="G197" i="6"/>
  <c r="V196" i="6"/>
  <c r="S196" i="6"/>
  <c r="Q196" i="6"/>
  <c r="M196" i="6"/>
  <c r="J196" i="6"/>
  <c r="P196" i="6" s="1"/>
  <c r="G196" i="6"/>
  <c r="V195" i="6"/>
  <c r="S195" i="6"/>
  <c r="Q195" i="6"/>
  <c r="M195" i="6"/>
  <c r="P195" i="6" s="1"/>
  <c r="J195" i="6"/>
  <c r="G195" i="6"/>
  <c r="V194" i="6"/>
  <c r="S194" i="6"/>
  <c r="Q194" i="6"/>
  <c r="P194" i="6"/>
  <c r="M194" i="6"/>
  <c r="J194" i="6"/>
  <c r="G194" i="6"/>
  <c r="R193" i="6"/>
  <c r="Q193" i="6"/>
  <c r="P193" i="6"/>
  <c r="X192" i="6"/>
  <c r="W192" i="6"/>
  <c r="V192" i="6"/>
  <c r="U192" i="6"/>
  <c r="U190" i="6" s="1"/>
  <c r="T192" i="6"/>
  <c r="S192" i="6"/>
  <c r="O192" i="6"/>
  <c r="N192" i="6"/>
  <c r="Q192" i="6" s="1"/>
  <c r="L192" i="6"/>
  <c r="K192" i="6"/>
  <c r="I192" i="6"/>
  <c r="I190" i="6" s="1"/>
  <c r="H192" i="6"/>
  <c r="H190" i="6" s="1"/>
  <c r="G190" i="6" s="1"/>
  <c r="X190" i="6"/>
  <c r="W190" i="6"/>
  <c r="V190" i="6" s="1"/>
  <c r="T190" i="6"/>
  <c r="S190" i="6"/>
  <c r="N190" i="6"/>
  <c r="Q190" i="6" s="1"/>
  <c r="L190" i="6"/>
  <c r="K190" i="6"/>
  <c r="J190" i="6" s="1"/>
  <c r="V189" i="6"/>
  <c r="S189" i="6"/>
  <c r="R189" i="6"/>
  <c r="M189" i="6"/>
  <c r="P189" i="6" s="1"/>
  <c r="J189" i="6"/>
  <c r="G189" i="6"/>
  <c r="V188" i="6"/>
  <c r="S188" i="6"/>
  <c r="R188" i="6"/>
  <c r="P188" i="6"/>
  <c r="M188" i="6"/>
  <c r="J188" i="6"/>
  <c r="G188" i="6"/>
  <c r="V187" i="6"/>
  <c r="S187" i="6"/>
  <c r="Q187" i="6"/>
  <c r="M187" i="6"/>
  <c r="J187" i="6"/>
  <c r="P187" i="6" s="1"/>
  <c r="G187" i="6"/>
  <c r="V186" i="6"/>
  <c r="S186" i="6"/>
  <c r="Q186" i="6"/>
  <c r="M186" i="6"/>
  <c r="P186" i="6" s="1"/>
  <c r="J186" i="6"/>
  <c r="G186" i="6"/>
  <c r="V185" i="6"/>
  <c r="S185" i="6"/>
  <c r="Q185" i="6"/>
  <c r="P185" i="6"/>
  <c r="M185" i="6"/>
  <c r="J185" i="6"/>
  <c r="G185" i="6"/>
  <c r="R184" i="6"/>
  <c r="Q184" i="6"/>
  <c r="P184" i="6"/>
  <c r="X183" i="6"/>
  <c r="W183" i="6"/>
  <c r="W182" i="6" s="1"/>
  <c r="W172" i="6" s="1"/>
  <c r="V183" i="6"/>
  <c r="U183" i="6"/>
  <c r="T183" i="6"/>
  <c r="T182" i="6" s="1"/>
  <c r="O183" i="6"/>
  <c r="N183" i="6"/>
  <c r="Q183" i="6" s="1"/>
  <c r="L183" i="6"/>
  <c r="K183" i="6"/>
  <c r="K182" i="6" s="1"/>
  <c r="J183" i="6"/>
  <c r="I183" i="6"/>
  <c r="G183" i="6" s="1"/>
  <c r="H183" i="6"/>
  <c r="X182" i="6"/>
  <c r="V182" i="6"/>
  <c r="O182" i="6"/>
  <c r="R182" i="6" s="1"/>
  <c r="N182" i="6"/>
  <c r="L182" i="6"/>
  <c r="J182" i="6"/>
  <c r="I182" i="6"/>
  <c r="G182" i="6" s="1"/>
  <c r="H182" i="6"/>
  <c r="R181" i="6"/>
  <c r="Q181" i="6"/>
  <c r="P181" i="6"/>
  <c r="V180" i="6"/>
  <c r="S180" i="6"/>
  <c r="R180" i="6"/>
  <c r="M180" i="6"/>
  <c r="P180" i="6" s="1"/>
  <c r="J180" i="6"/>
  <c r="G180" i="6"/>
  <c r="V179" i="6"/>
  <c r="S179" i="6"/>
  <c r="Q179" i="6"/>
  <c r="M179" i="6"/>
  <c r="J179" i="6"/>
  <c r="G179" i="6"/>
  <c r="V178" i="6"/>
  <c r="S178" i="6"/>
  <c r="Q178" i="6"/>
  <c r="P178" i="6"/>
  <c r="M178" i="6"/>
  <c r="J178" i="6"/>
  <c r="G178" i="6"/>
  <c r="R177" i="6"/>
  <c r="Q177" i="6"/>
  <c r="P177" i="6"/>
  <c r="X176" i="6"/>
  <c r="V176" i="6" s="1"/>
  <c r="W176" i="6"/>
  <c r="U176" i="6"/>
  <c r="U174" i="6" s="1"/>
  <c r="T176" i="6"/>
  <c r="S176" i="6"/>
  <c r="O176" i="6"/>
  <c r="N176" i="6"/>
  <c r="Q176" i="6" s="1"/>
  <c r="M176" i="6"/>
  <c r="L176" i="6"/>
  <c r="R176" i="6" s="1"/>
  <c r="K176" i="6"/>
  <c r="J176" i="6"/>
  <c r="I176" i="6"/>
  <c r="I174" i="6" s="1"/>
  <c r="H176" i="6"/>
  <c r="G176" i="6"/>
  <c r="W174" i="6"/>
  <c r="T174" i="6"/>
  <c r="O174" i="6"/>
  <c r="K174" i="6"/>
  <c r="H174" i="6"/>
  <c r="G174" i="6"/>
  <c r="V171" i="6"/>
  <c r="S171" i="6"/>
  <c r="R171" i="6"/>
  <c r="M171" i="6"/>
  <c r="J171" i="6"/>
  <c r="G171" i="6"/>
  <c r="V170" i="6"/>
  <c r="S170" i="6"/>
  <c r="R170" i="6"/>
  <c r="P170" i="6" s="1"/>
  <c r="M170" i="6"/>
  <c r="J170" i="6"/>
  <c r="G170" i="6"/>
  <c r="V169" i="6"/>
  <c r="S169" i="6"/>
  <c r="R169" i="6"/>
  <c r="P169" i="6"/>
  <c r="M169" i="6"/>
  <c r="J169" i="6"/>
  <c r="G169" i="6"/>
  <c r="V168" i="6"/>
  <c r="S168" i="6"/>
  <c r="Q168" i="6"/>
  <c r="P168" i="6"/>
  <c r="M168" i="6"/>
  <c r="J168" i="6"/>
  <c r="G168" i="6"/>
  <c r="V167" i="6"/>
  <c r="S167" i="6"/>
  <c r="Q167" i="6"/>
  <c r="M167" i="6"/>
  <c r="P167" i="6" s="1"/>
  <c r="J167" i="6"/>
  <c r="G167" i="6"/>
  <c r="V166" i="6"/>
  <c r="S166" i="6"/>
  <c r="Q166" i="6"/>
  <c r="M166" i="6"/>
  <c r="J166" i="6"/>
  <c r="P166" i="6" s="1"/>
  <c r="G166" i="6"/>
  <c r="R165" i="6"/>
  <c r="Q165" i="6"/>
  <c r="P165" i="6"/>
  <c r="X164" i="6"/>
  <c r="X162" i="6" s="1"/>
  <c r="W164" i="6"/>
  <c r="V164" i="6"/>
  <c r="U164" i="6"/>
  <c r="S164" i="6" s="1"/>
  <c r="T164" i="6"/>
  <c r="Q164" i="6"/>
  <c r="O164" i="6"/>
  <c r="N164" i="6"/>
  <c r="N162" i="6" s="1"/>
  <c r="L164" i="6"/>
  <c r="L162" i="6" s="1"/>
  <c r="K164" i="6"/>
  <c r="J164" i="6"/>
  <c r="I164" i="6"/>
  <c r="G164" i="6" s="1"/>
  <c r="H164" i="6"/>
  <c r="W162" i="6"/>
  <c r="U162" i="6"/>
  <c r="U141" i="6" s="1"/>
  <c r="T162" i="6"/>
  <c r="S162" i="6"/>
  <c r="K162" i="6"/>
  <c r="J162" i="6"/>
  <c r="I162" i="6"/>
  <c r="G162" i="6" s="1"/>
  <c r="H162" i="6"/>
  <c r="V161" i="6"/>
  <c r="S161" i="6"/>
  <c r="R161" i="6"/>
  <c r="P161" i="6"/>
  <c r="M161" i="6"/>
  <c r="V160" i="6"/>
  <c r="S160" i="6"/>
  <c r="M160" i="6"/>
  <c r="J160" i="6"/>
  <c r="G160" i="6"/>
  <c r="V159" i="6"/>
  <c r="S159" i="6"/>
  <c r="Q159" i="6"/>
  <c r="M159" i="6"/>
  <c r="J159" i="6"/>
  <c r="V158" i="6"/>
  <c r="S158" i="6"/>
  <c r="Q158" i="6"/>
  <c r="M158" i="6"/>
  <c r="M156" i="6" s="1"/>
  <c r="J158" i="6"/>
  <c r="G158" i="6"/>
  <c r="X156" i="6"/>
  <c r="W156" i="6"/>
  <c r="V156" i="6" s="1"/>
  <c r="U156" i="6"/>
  <c r="U154" i="6" s="1"/>
  <c r="T156" i="6"/>
  <c r="S156" i="6" s="1"/>
  <c r="R156" i="6"/>
  <c r="N156" i="6"/>
  <c r="L156" i="6"/>
  <c r="K156" i="6"/>
  <c r="K154" i="6" s="1"/>
  <c r="I156" i="6"/>
  <c r="G156" i="6"/>
  <c r="X154" i="6"/>
  <c r="W154" i="6"/>
  <c r="V154" i="6"/>
  <c r="T154" i="6"/>
  <c r="S154" i="6"/>
  <c r="L154" i="6"/>
  <c r="I154" i="6"/>
  <c r="R153" i="6"/>
  <c r="Q153" i="6"/>
  <c r="P153" i="6"/>
  <c r="R152" i="6"/>
  <c r="Q152" i="6"/>
  <c r="P152" i="6"/>
  <c r="J151" i="6"/>
  <c r="G151" i="6"/>
  <c r="J150" i="6"/>
  <c r="G150" i="6"/>
  <c r="J149" i="6"/>
  <c r="G149" i="6"/>
  <c r="V148" i="6"/>
  <c r="S148" i="6"/>
  <c r="Q148" i="6"/>
  <c r="M148" i="6"/>
  <c r="P148" i="6" s="1"/>
  <c r="J148" i="6"/>
  <c r="G148" i="6"/>
  <c r="W145" i="6"/>
  <c r="T145" i="6"/>
  <c r="S145" i="6"/>
  <c r="N145" i="6"/>
  <c r="Q145" i="6" s="1"/>
  <c r="M145" i="6"/>
  <c r="P145" i="6" s="1"/>
  <c r="K145" i="6"/>
  <c r="J145" i="6"/>
  <c r="H145" i="6"/>
  <c r="G145" i="6" s="1"/>
  <c r="T143" i="6"/>
  <c r="T141" i="6" s="1"/>
  <c r="S141" i="6" s="1"/>
  <c r="S143" i="6"/>
  <c r="K143" i="6"/>
  <c r="J143" i="6"/>
  <c r="H143" i="6"/>
  <c r="G143" i="6" s="1"/>
  <c r="H141" i="6"/>
  <c r="V140" i="6"/>
  <c r="S140" i="6"/>
  <c r="R140" i="6"/>
  <c r="M140" i="6"/>
  <c r="P140" i="6" s="1"/>
  <c r="J140" i="6"/>
  <c r="G140" i="6"/>
  <c r="R139" i="6"/>
  <c r="Q139" i="6"/>
  <c r="P139" i="6"/>
  <c r="V138" i="6"/>
  <c r="S138" i="6"/>
  <c r="R138" i="6"/>
  <c r="M138" i="6"/>
  <c r="J138" i="6"/>
  <c r="P138" i="6" s="1"/>
  <c r="G138" i="6"/>
  <c r="X135" i="6"/>
  <c r="V135" i="6" s="1"/>
  <c r="U135" i="6"/>
  <c r="U133" i="6" s="1"/>
  <c r="S135" i="6"/>
  <c r="O135" i="6"/>
  <c r="M135" i="6"/>
  <c r="L135" i="6"/>
  <c r="G135" i="6"/>
  <c r="X133" i="6"/>
  <c r="V133" i="6"/>
  <c r="S133" i="6"/>
  <c r="O133" i="6"/>
  <c r="M133" i="6" s="1"/>
  <c r="I133" i="6"/>
  <c r="G133" i="6" s="1"/>
  <c r="R132" i="6"/>
  <c r="Q132" i="6"/>
  <c r="P132" i="6"/>
  <c r="R131" i="6"/>
  <c r="Q131" i="6"/>
  <c r="P131" i="6"/>
  <c r="R130" i="6"/>
  <c r="Q130" i="6"/>
  <c r="P130" i="6"/>
  <c r="R129" i="6"/>
  <c r="Q129" i="6"/>
  <c r="P129" i="6"/>
  <c r="R128" i="6"/>
  <c r="Q128" i="6"/>
  <c r="P128" i="6"/>
  <c r="R127" i="6"/>
  <c r="Q127" i="6"/>
  <c r="P127" i="6"/>
  <c r="R126" i="6"/>
  <c r="Q126" i="6"/>
  <c r="P126" i="6"/>
  <c r="R125" i="6"/>
  <c r="Q125" i="6"/>
  <c r="P125" i="6"/>
  <c r="R124" i="6"/>
  <c r="Q124" i="6"/>
  <c r="P124" i="6"/>
  <c r="R123" i="6"/>
  <c r="Q123" i="6"/>
  <c r="P123" i="6"/>
  <c r="V122" i="6"/>
  <c r="S122" i="6"/>
  <c r="R122" i="6"/>
  <c r="M122" i="6"/>
  <c r="J122" i="6"/>
  <c r="G122" i="6"/>
  <c r="J121" i="6"/>
  <c r="G121" i="6"/>
  <c r="V120" i="6"/>
  <c r="S120" i="6"/>
  <c r="Q120" i="6"/>
  <c r="P120" i="6"/>
  <c r="M120" i="6"/>
  <c r="J120" i="6"/>
  <c r="G120" i="6"/>
  <c r="J119" i="6"/>
  <c r="G119" i="6"/>
  <c r="X116" i="6"/>
  <c r="W116" i="6"/>
  <c r="W114" i="6" s="1"/>
  <c r="V116" i="6"/>
  <c r="U116" i="6"/>
  <c r="U114" i="6" s="1"/>
  <c r="T116" i="6"/>
  <c r="R116" i="6"/>
  <c r="O116" i="6"/>
  <c r="O114" i="6" s="1"/>
  <c r="R114" i="6" s="1"/>
  <c r="N116" i="6"/>
  <c r="Q116" i="6" s="1"/>
  <c r="M116" i="6"/>
  <c r="L116" i="6"/>
  <c r="K116" i="6"/>
  <c r="I116" i="6"/>
  <c r="I114" i="6" s="1"/>
  <c r="H116" i="6"/>
  <c r="H114" i="6" s="1"/>
  <c r="G116" i="6"/>
  <c r="X114" i="6"/>
  <c r="V114" i="6"/>
  <c r="L114" i="6"/>
  <c r="K114" i="6"/>
  <c r="J114" i="6"/>
  <c r="R113" i="6"/>
  <c r="Q113" i="6"/>
  <c r="P113" i="6"/>
  <c r="R112" i="6"/>
  <c r="Q112" i="6"/>
  <c r="P112" i="6"/>
  <c r="R111" i="6"/>
  <c r="Q111" i="6"/>
  <c r="P111" i="6"/>
  <c r="J110" i="6"/>
  <c r="G110" i="6"/>
  <c r="R109" i="6"/>
  <c r="Q109" i="6"/>
  <c r="P109" i="6"/>
  <c r="R108" i="6"/>
  <c r="Q108" i="6"/>
  <c r="P108" i="6"/>
  <c r="R107" i="6"/>
  <c r="Q107" i="6"/>
  <c r="P107" i="6"/>
  <c r="R106" i="6"/>
  <c r="Q106" i="6"/>
  <c r="P106" i="6"/>
  <c r="R105" i="6"/>
  <c r="Q105" i="6"/>
  <c r="P105" i="6"/>
  <c r="R104" i="6"/>
  <c r="Q104" i="6"/>
  <c r="P104" i="6"/>
  <c r="R103" i="6"/>
  <c r="Q103" i="6"/>
  <c r="P103" i="6"/>
  <c r="V102" i="6"/>
  <c r="S102" i="6"/>
  <c r="R102" i="6"/>
  <c r="M102" i="6"/>
  <c r="J102" i="6"/>
  <c r="G102" i="6"/>
  <c r="M101" i="6"/>
  <c r="J101" i="6"/>
  <c r="G101" i="6"/>
  <c r="W100" i="6"/>
  <c r="T100" i="6"/>
  <c r="S100" i="6"/>
  <c r="O100" i="6"/>
  <c r="R100" i="6" s="1"/>
  <c r="N100" i="6"/>
  <c r="L100" i="6"/>
  <c r="K100" i="6"/>
  <c r="K99" i="6" s="1"/>
  <c r="J100" i="6"/>
  <c r="I100" i="6"/>
  <c r="H100" i="6"/>
  <c r="G100" i="6" s="1"/>
  <c r="X99" i="6"/>
  <c r="U99" i="6"/>
  <c r="S99" i="6"/>
  <c r="O99" i="6"/>
  <c r="N99" i="6"/>
  <c r="Q99" i="6" s="1"/>
  <c r="L99" i="6"/>
  <c r="I99" i="6"/>
  <c r="H99" i="6"/>
  <c r="H89" i="6" s="1"/>
  <c r="G89" i="6" s="1"/>
  <c r="R98" i="6"/>
  <c r="Q98" i="6"/>
  <c r="P98" i="6"/>
  <c r="R97" i="6"/>
  <c r="Q97" i="6"/>
  <c r="P97" i="6"/>
  <c r="R96" i="6"/>
  <c r="Q96" i="6"/>
  <c r="P96" i="6"/>
  <c r="R95" i="6"/>
  <c r="Q95" i="6"/>
  <c r="P95" i="6"/>
  <c r="R94" i="6"/>
  <c r="Q94" i="6"/>
  <c r="P94" i="6"/>
  <c r="R93" i="6"/>
  <c r="Q93" i="6"/>
  <c r="P93" i="6"/>
  <c r="R92" i="6"/>
  <c r="Q92" i="6"/>
  <c r="P92" i="6"/>
  <c r="R91" i="6"/>
  <c r="Q91" i="6"/>
  <c r="P91" i="6"/>
  <c r="R90" i="6"/>
  <c r="Q90" i="6"/>
  <c r="P90" i="6"/>
  <c r="X89" i="6"/>
  <c r="W89" i="6"/>
  <c r="V89" i="6" s="1"/>
  <c r="U89" i="6"/>
  <c r="K89" i="6"/>
  <c r="I89" i="6"/>
  <c r="R88" i="6"/>
  <c r="Q88" i="6"/>
  <c r="P88" i="6"/>
  <c r="R87" i="6"/>
  <c r="Q87" i="6"/>
  <c r="P87" i="6"/>
  <c r="R86" i="6"/>
  <c r="Q86" i="6"/>
  <c r="P86" i="6"/>
  <c r="R85" i="6"/>
  <c r="Q85" i="6"/>
  <c r="P85" i="6"/>
  <c r="R84" i="6"/>
  <c r="Q84" i="6"/>
  <c r="P84" i="6"/>
  <c r="R83" i="6"/>
  <c r="Q83" i="6"/>
  <c r="P83" i="6"/>
  <c r="R82" i="6"/>
  <c r="Q82" i="6"/>
  <c r="P82" i="6"/>
  <c r="R81" i="6"/>
  <c r="Q81" i="6"/>
  <c r="P81" i="6"/>
  <c r="R80" i="6"/>
  <c r="Q80" i="6"/>
  <c r="P80" i="6"/>
  <c r="R79" i="6"/>
  <c r="Q79" i="6"/>
  <c r="J79" i="6"/>
  <c r="P79" i="6" s="1"/>
  <c r="G79" i="6"/>
  <c r="V78" i="6"/>
  <c r="S78" i="6"/>
  <c r="Q78" i="6"/>
  <c r="M78" i="6"/>
  <c r="J78" i="6"/>
  <c r="G78" i="6"/>
  <c r="V77" i="6"/>
  <c r="S77" i="6"/>
  <c r="Q77" i="6"/>
  <c r="M77" i="6"/>
  <c r="P77" i="6" s="1"/>
  <c r="J77" i="6"/>
  <c r="G77" i="6"/>
  <c r="W75" i="6"/>
  <c r="V75" i="6"/>
  <c r="T75" i="6"/>
  <c r="S75" i="6"/>
  <c r="R75" i="6"/>
  <c r="N75" i="6"/>
  <c r="Q75" i="6" s="1"/>
  <c r="M75" i="6"/>
  <c r="P75" i="6" s="1"/>
  <c r="K75" i="6"/>
  <c r="J75" i="6" s="1"/>
  <c r="R74" i="6"/>
  <c r="Q74" i="6"/>
  <c r="P74" i="6"/>
  <c r="W73" i="6"/>
  <c r="V73" i="6"/>
  <c r="T73" i="6"/>
  <c r="R73" i="6"/>
  <c r="N73" i="6"/>
  <c r="K73" i="6"/>
  <c r="R72" i="6"/>
  <c r="Q72" i="6"/>
  <c r="P72" i="6"/>
  <c r="W71" i="6"/>
  <c r="V71" i="6" s="1"/>
  <c r="R71" i="6"/>
  <c r="M70" i="6"/>
  <c r="J70" i="6"/>
  <c r="R69" i="6"/>
  <c r="Q69" i="6"/>
  <c r="P69" i="6"/>
  <c r="R68" i="6"/>
  <c r="Q68" i="6"/>
  <c r="P68" i="6"/>
  <c r="R67" i="6"/>
  <c r="Q67" i="6"/>
  <c r="P67" i="6"/>
  <c r="R66" i="6"/>
  <c r="Q66" i="6"/>
  <c r="P66" i="6"/>
  <c r="R65" i="6"/>
  <c r="Q65" i="6"/>
  <c r="P65" i="6"/>
  <c r="V64" i="6"/>
  <c r="S64" i="6"/>
  <c r="R64" i="6"/>
  <c r="P64" i="6"/>
  <c r="M64" i="6"/>
  <c r="J64" i="6"/>
  <c r="G64" i="6"/>
  <c r="Q63" i="6"/>
  <c r="P63" i="6"/>
  <c r="J63" i="6"/>
  <c r="G63" i="6"/>
  <c r="Q62" i="6"/>
  <c r="J62" i="6"/>
  <c r="P62" i="6" s="1"/>
  <c r="G62" i="6"/>
  <c r="X60" i="6"/>
  <c r="W60" i="6"/>
  <c r="U60" i="6"/>
  <c r="T60" i="6"/>
  <c r="S60" i="6" s="1"/>
  <c r="O60" i="6"/>
  <c r="R60" i="6" s="1"/>
  <c r="N60" i="6"/>
  <c r="L60" i="6"/>
  <c r="K60" i="6"/>
  <c r="I60" i="6"/>
  <c r="H60" i="6"/>
  <c r="H58" i="6" s="1"/>
  <c r="G58" i="6" s="1"/>
  <c r="W58" i="6"/>
  <c r="U58" i="6"/>
  <c r="K58" i="6"/>
  <c r="I58" i="6"/>
  <c r="V57" i="6"/>
  <c r="S57" i="6"/>
  <c r="R57" i="6"/>
  <c r="M57" i="6"/>
  <c r="J57" i="6"/>
  <c r="G57" i="6"/>
  <c r="Q56" i="6"/>
  <c r="J56" i="6"/>
  <c r="P56" i="6" s="1"/>
  <c r="G56" i="6"/>
  <c r="Q55" i="6"/>
  <c r="P55" i="6"/>
  <c r="M55" i="6"/>
  <c r="J55" i="6"/>
  <c r="G55" i="6"/>
  <c r="X52" i="6"/>
  <c r="X50" i="6" s="1"/>
  <c r="W52" i="6"/>
  <c r="U52" i="6"/>
  <c r="T52" i="6"/>
  <c r="S52" i="6"/>
  <c r="S50" i="6" s="1"/>
  <c r="O52" i="6"/>
  <c r="N52" i="6"/>
  <c r="M52" i="6"/>
  <c r="L52" i="6"/>
  <c r="L50" i="6" s="1"/>
  <c r="K52" i="6"/>
  <c r="I52" i="6"/>
  <c r="H52" i="6"/>
  <c r="G52" i="6"/>
  <c r="R51" i="6"/>
  <c r="Q51" i="6"/>
  <c r="P51" i="6"/>
  <c r="U50" i="6"/>
  <c r="T50" i="6"/>
  <c r="O50" i="6"/>
  <c r="M50" i="6"/>
  <c r="I50" i="6"/>
  <c r="H50" i="6"/>
  <c r="G50" i="6" s="1"/>
  <c r="Q49" i="6"/>
  <c r="J49" i="6"/>
  <c r="P49" i="6" s="1"/>
  <c r="G49" i="6"/>
  <c r="Q46" i="6"/>
  <c r="P46" i="6"/>
  <c r="Q44" i="6"/>
  <c r="P44" i="6"/>
  <c r="V43" i="6"/>
  <c r="S43" i="6"/>
  <c r="R43" i="6"/>
  <c r="M43" i="6"/>
  <c r="P43" i="6" s="1"/>
  <c r="J43" i="6"/>
  <c r="G43" i="6"/>
  <c r="V42" i="6"/>
  <c r="S42" i="6"/>
  <c r="R42" i="6"/>
  <c r="M42" i="6"/>
  <c r="P42" i="6" s="1"/>
  <c r="J42" i="6"/>
  <c r="G42" i="6"/>
  <c r="V41" i="6"/>
  <c r="S41" i="6"/>
  <c r="R41" i="6"/>
  <c r="M41" i="6"/>
  <c r="J41" i="6"/>
  <c r="G41" i="6"/>
  <c r="Q40" i="6"/>
  <c r="J40" i="6"/>
  <c r="P40" i="6" s="1"/>
  <c r="G40" i="6"/>
  <c r="V39" i="6"/>
  <c r="S39" i="6"/>
  <c r="Q39" i="6"/>
  <c r="M39" i="6"/>
  <c r="J39" i="6"/>
  <c r="P39" i="6" s="1"/>
  <c r="G39" i="6"/>
  <c r="V38" i="6"/>
  <c r="S38" i="6"/>
  <c r="Q38" i="6"/>
  <c r="M38" i="6"/>
  <c r="J38" i="6"/>
  <c r="G38" i="6"/>
  <c r="V37" i="6"/>
  <c r="S37" i="6"/>
  <c r="Q37" i="6"/>
  <c r="M37" i="6"/>
  <c r="P37" i="6" s="1"/>
  <c r="J37" i="6"/>
  <c r="G37" i="6"/>
  <c r="V36" i="6"/>
  <c r="S36" i="6"/>
  <c r="Q36" i="6"/>
  <c r="M36" i="6"/>
  <c r="P36" i="6" s="1"/>
  <c r="J36" i="6"/>
  <c r="G36" i="6"/>
  <c r="V35" i="6"/>
  <c r="S35" i="6"/>
  <c r="Q35" i="6"/>
  <c r="M35" i="6"/>
  <c r="P35" i="6" s="1"/>
  <c r="J35" i="6"/>
  <c r="G35" i="6"/>
  <c r="V34" i="6"/>
  <c r="S34" i="6"/>
  <c r="Q34" i="6"/>
  <c r="M34" i="6"/>
  <c r="P34" i="6" s="1"/>
  <c r="J34" i="6"/>
  <c r="G34" i="6"/>
  <c r="V33" i="6"/>
  <c r="S33" i="6"/>
  <c r="Q33" i="6"/>
  <c r="M33" i="6"/>
  <c r="P33" i="6" s="1"/>
  <c r="J33" i="6"/>
  <c r="G33" i="6"/>
  <c r="V32" i="6"/>
  <c r="S32" i="6"/>
  <c r="Q32" i="6"/>
  <c r="M32" i="6"/>
  <c r="P32" i="6" s="1"/>
  <c r="J32" i="6"/>
  <c r="G32" i="6"/>
  <c r="V31" i="6"/>
  <c r="S31" i="6"/>
  <c r="Q31" i="6"/>
  <c r="M31" i="6"/>
  <c r="J31" i="6"/>
  <c r="G31" i="6"/>
  <c r="V30" i="6"/>
  <c r="S30" i="6"/>
  <c r="Q30" i="6"/>
  <c r="M30" i="6"/>
  <c r="J30" i="6"/>
  <c r="P30" i="6" s="1"/>
  <c r="G30" i="6"/>
  <c r="V29" i="6"/>
  <c r="S29" i="6"/>
  <c r="Q29" i="6"/>
  <c r="P29" i="6"/>
  <c r="M29" i="6"/>
  <c r="J29" i="6"/>
  <c r="G29" i="6"/>
  <c r="V28" i="6"/>
  <c r="S28" i="6"/>
  <c r="Q28" i="6"/>
  <c r="P28" i="6"/>
  <c r="M28" i="6"/>
  <c r="J28" i="6"/>
  <c r="G28" i="6"/>
  <c r="V27" i="6"/>
  <c r="S27" i="6"/>
  <c r="Q27" i="6"/>
  <c r="M27" i="6"/>
  <c r="J27" i="6"/>
  <c r="P27" i="6" s="1"/>
  <c r="G27" i="6"/>
  <c r="V26" i="6"/>
  <c r="S26" i="6"/>
  <c r="Q26" i="6"/>
  <c r="M26" i="6"/>
  <c r="J26" i="6"/>
  <c r="G26" i="6"/>
  <c r="V25" i="6"/>
  <c r="S25" i="6"/>
  <c r="Q25" i="6"/>
  <c r="P25" i="6"/>
  <c r="M25" i="6"/>
  <c r="J25" i="6"/>
  <c r="G25" i="6"/>
  <c r="V24" i="6"/>
  <c r="S24" i="6"/>
  <c r="Q24" i="6"/>
  <c r="P24" i="6"/>
  <c r="M24" i="6"/>
  <c r="J24" i="6"/>
  <c r="G24" i="6"/>
  <c r="V23" i="6"/>
  <c r="S23" i="6"/>
  <c r="Q23" i="6"/>
  <c r="M23" i="6"/>
  <c r="P23" i="6" s="1"/>
  <c r="J23" i="6"/>
  <c r="G23" i="6"/>
  <c r="V22" i="6"/>
  <c r="S22" i="6"/>
  <c r="Q22" i="6"/>
  <c r="M22" i="6"/>
  <c r="P22" i="6" s="1"/>
  <c r="J22" i="6"/>
  <c r="G22" i="6"/>
  <c r="V21" i="6"/>
  <c r="S21" i="6"/>
  <c r="Q21" i="6"/>
  <c r="M21" i="6"/>
  <c r="P21" i="6" s="1"/>
  <c r="J21" i="6"/>
  <c r="G21" i="6"/>
  <c r="V20" i="6"/>
  <c r="S20" i="6"/>
  <c r="Q20" i="6"/>
  <c r="M20" i="6"/>
  <c r="J20" i="6"/>
  <c r="G20" i="6"/>
  <c r="V19" i="6"/>
  <c r="S19" i="6"/>
  <c r="Q19" i="6"/>
  <c r="M19" i="6"/>
  <c r="J19" i="6"/>
  <c r="G19" i="6"/>
  <c r="V18" i="6"/>
  <c r="S18" i="6"/>
  <c r="Q18" i="6"/>
  <c r="M18" i="6"/>
  <c r="J18" i="6"/>
  <c r="P18" i="6" s="1"/>
  <c r="G18" i="6"/>
  <c r="X15" i="6"/>
  <c r="W15" i="6"/>
  <c r="W13" i="6" s="1"/>
  <c r="V13" i="6" s="1"/>
  <c r="V15" i="6"/>
  <c r="U15" i="6"/>
  <c r="S15" i="6" s="1"/>
  <c r="T15" i="6"/>
  <c r="R15" i="6"/>
  <c r="O15" i="6"/>
  <c r="N15" i="6"/>
  <c r="L15" i="6"/>
  <c r="K15" i="6"/>
  <c r="K13" i="6" s="1"/>
  <c r="J13" i="6" s="1"/>
  <c r="J15" i="6"/>
  <c r="I15" i="6"/>
  <c r="G15" i="6" s="1"/>
  <c r="H15" i="6"/>
  <c r="R14" i="6"/>
  <c r="Q14" i="6"/>
  <c r="P14" i="6"/>
  <c r="J14" i="6"/>
  <c r="G14" i="6"/>
  <c r="X13" i="6"/>
  <c r="T13" i="6"/>
  <c r="O13" i="6"/>
  <c r="L13" i="6"/>
  <c r="I13" i="6"/>
  <c r="I11" i="6" s="1"/>
  <c r="H13" i="6"/>
  <c r="J12" i="6"/>
  <c r="G12" i="6"/>
  <c r="S37" i="5"/>
  <c r="P37" i="5"/>
  <c r="O37" i="5"/>
  <c r="N37" i="5"/>
  <c r="J37" i="5"/>
  <c r="M37" i="5" s="1"/>
  <c r="G37" i="5"/>
  <c r="D37" i="5"/>
  <c r="S36" i="5"/>
  <c r="P36" i="5"/>
  <c r="O36" i="5"/>
  <c r="N36" i="5"/>
  <c r="J36" i="5"/>
  <c r="M36" i="5" s="1"/>
  <c r="G36" i="5"/>
  <c r="O35" i="5"/>
  <c r="N35" i="5"/>
  <c r="M35" i="5"/>
  <c r="U34" i="5"/>
  <c r="U27" i="5" s="1"/>
  <c r="S34" i="5"/>
  <c r="R34" i="5"/>
  <c r="P34" i="5" s="1"/>
  <c r="N34" i="5"/>
  <c r="L34" i="5"/>
  <c r="I34" i="5"/>
  <c r="D34" i="5"/>
  <c r="T33" i="5"/>
  <c r="S33" i="5"/>
  <c r="O33" i="5"/>
  <c r="K33" i="5"/>
  <c r="E33" i="5"/>
  <c r="D33" i="5"/>
  <c r="O32" i="5"/>
  <c r="N32" i="5"/>
  <c r="M32" i="5"/>
  <c r="O31" i="5"/>
  <c r="N31" i="5"/>
  <c r="M31" i="5"/>
  <c r="S30" i="5"/>
  <c r="P30" i="5"/>
  <c r="O30" i="5"/>
  <c r="J30" i="5"/>
  <c r="J33" i="5" s="1"/>
  <c r="M33" i="5" s="1"/>
  <c r="H30" i="5"/>
  <c r="N30" i="5" s="1"/>
  <c r="G30" i="5"/>
  <c r="G33" i="5" s="1"/>
  <c r="H33" i="5" s="1"/>
  <c r="E30" i="5"/>
  <c r="D30" i="5"/>
  <c r="O29" i="5"/>
  <c r="N29" i="5"/>
  <c r="M29" i="5"/>
  <c r="O28" i="5"/>
  <c r="N28" i="5"/>
  <c r="M28" i="5"/>
  <c r="N27" i="5"/>
  <c r="L27" i="5"/>
  <c r="J27" i="5" s="1"/>
  <c r="F27" i="5"/>
  <c r="D27" i="5" s="1"/>
  <c r="O26" i="5"/>
  <c r="N26" i="5"/>
  <c r="M26" i="5"/>
  <c r="O25" i="5"/>
  <c r="N25" i="5"/>
  <c r="M25" i="5"/>
  <c r="O24" i="5"/>
  <c r="N24" i="5"/>
  <c r="M24" i="5"/>
  <c r="O23" i="5"/>
  <c r="N23" i="5"/>
  <c r="M23" i="5"/>
  <c r="N22" i="5"/>
  <c r="D22" i="5"/>
  <c r="O21" i="5"/>
  <c r="N21" i="5"/>
  <c r="M21" i="5"/>
  <c r="O20" i="5"/>
  <c r="N20" i="5"/>
  <c r="M20" i="5"/>
  <c r="O19" i="5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K11" i="5"/>
  <c r="N11" i="5" s="1"/>
  <c r="H11" i="5"/>
  <c r="H9" i="5" s="1"/>
  <c r="F11" i="5"/>
  <c r="F9" i="5" s="1"/>
  <c r="D9" i="5" s="1"/>
  <c r="E11" i="5"/>
  <c r="D11" i="5"/>
  <c r="O10" i="5"/>
  <c r="N10" i="5"/>
  <c r="M10" i="5"/>
  <c r="E9" i="5"/>
  <c r="S109" i="4"/>
  <c r="P109" i="4"/>
  <c r="N109" i="4"/>
  <c r="M109" i="4" s="1"/>
  <c r="J109" i="4"/>
  <c r="G109" i="4"/>
  <c r="D109" i="4"/>
  <c r="N108" i="4"/>
  <c r="M108" i="4"/>
  <c r="G108" i="4"/>
  <c r="D108" i="4"/>
  <c r="N107" i="4"/>
  <c r="M107" i="4" s="1"/>
  <c r="J107" i="4"/>
  <c r="N106" i="4"/>
  <c r="M106" i="4" s="1"/>
  <c r="T105" i="4"/>
  <c r="S105" i="4" s="1"/>
  <c r="Q105" i="4"/>
  <c r="P105" i="4"/>
  <c r="N105" i="4"/>
  <c r="M105" i="4" s="1"/>
  <c r="L105" i="4"/>
  <c r="K105" i="4"/>
  <c r="J105" i="4" s="1"/>
  <c r="I105" i="4"/>
  <c r="H105" i="4"/>
  <c r="G105" i="4" s="1"/>
  <c r="F105" i="4"/>
  <c r="E105" i="4"/>
  <c r="D105" i="4" s="1"/>
  <c r="S104" i="4"/>
  <c r="P104" i="4"/>
  <c r="O104" i="4"/>
  <c r="M104" i="4" s="1"/>
  <c r="J104" i="4"/>
  <c r="G104" i="4"/>
  <c r="D104" i="4"/>
  <c r="N103" i="4"/>
  <c r="M103" i="4" s="1"/>
  <c r="U102" i="4"/>
  <c r="S102" i="4" s="1"/>
  <c r="R102" i="4"/>
  <c r="P102" i="4"/>
  <c r="O102" i="4"/>
  <c r="M102" i="4"/>
  <c r="L102" i="4"/>
  <c r="J102" i="4"/>
  <c r="I102" i="4"/>
  <c r="G102" i="4"/>
  <c r="F102" i="4"/>
  <c r="D102" i="4" s="1"/>
  <c r="N101" i="4"/>
  <c r="M101" i="4" s="1"/>
  <c r="G101" i="4"/>
  <c r="D101" i="4"/>
  <c r="N100" i="4"/>
  <c r="M100" i="4" s="1"/>
  <c r="K99" i="4"/>
  <c r="N99" i="4" s="1"/>
  <c r="M99" i="4" s="1"/>
  <c r="N98" i="4"/>
  <c r="M98" i="4"/>
  <c r="J98" i="4"/>
  <c r="S97" i="4"/>
  <c r="P97" i="4"/>
  <c r="N97" i="4"/>
  <c r="M97" i="4"/>
  <c r="J97" i="4"/>
  <c r="G97" i="4"/>
  <c r="D97" i="4"/>
  <c r="N96" i="4"/>
  <c r="M96" i="4" s="1"/>
  <c r="T95" i="4"/>
  <c r="S95" i="4"/>
  <c r="Q95" i="4"/>
  <c r="P95" i="4"/>
  <c r="K95" i="4"/>
  <c r="J95" i="4"/>
  <c r="H95" i="4"/>
  <c r="G95" i="4" s="1"/>
  <c r="E95" i="4"/>
  <c r="D95" i="4" s="1"/>
  <c r="N94" i="4"/>
  <c r="M94" i="4"/>
  <c r="J94" i="4"/>
  <c r="G94" i="4"/>
  <c r="D94" i="4"/>
  <c r="N93" i="4"/>
  <c r="M93" i="4"/>
  <c r="S92" i="4"/>
  <c r="P92" i="4"/>
  <c r="N92" i="4"/>
  <c r="M92" i="4"/>
  <c r="J92" i="4"/>
  <c r="G92" i="4"/>
  <c r="D92" i="4"/>
  <c r="N91" i="4"/>
  <c r="M91" i="4"/>
  <c r="J91" i="4"/>
  <c r="N90" i="4"/>
  <c r="M90" i="4"/>
  <c r="N89" i="4"/>
  <c r="M89" i="4" s="1"/>
  <c r="S88" i="4"/>
  <c r="P88" i="4"/>
  <c r="N88" i="4"/>
  <c r="M88" i="4"/>
  <c r="J88" i="4"/>
  <c r="G88" i="4"/>
  <c r="D88" i="4"/>
  <c r="S87" i="4"/>
  <c r="P87" i="4"/>
  <c r="N87" i="4"/>
  <c r="M87" i="4"/>
  <c r="J87" i="4"/>
  <c r="G87" i="4"/>
  <c r="D87" i="4"/>
  <c r="S86" i="4"/>
  <c r="P86" i="4"/>
  <c r="N86" i="4"/>
  <c r="M86" i="4" s="1"/>
  <c r="J86" i="4"/>
  <c r="G86" i="4"/>
  <c r="D86" i="4"/>
  <c r="S85" i="4"/>
  <c r="P85" i="4"/>
  <c r="N85" i="4"/>
  <c r="M85" i="4" s="1"/>
  <c r="J85" i="4"/>
  <c r="G85" i="4"/>
  <c r="D85" i="4"/>
  <c r="S84" i="4"/>
  <c r="P84" i="4"/>
  <c r="N84" i="4"/>
  <c r="M84" i="4" s="1"/>
  <c r="J84" i="4"/>
  <c r="G84" i="4"/>
  <c r="D84" i="4"/>
  <c r="S83" i="4"/>
  <c r="P83" i="4"/>
  <c r="N83" i="4"/>
  <c r="M83" i="4" s="1"/>
  <c r="J83" i="4"/>
  <c r="G83" i="4"/>
  <c r="D83" i="4"/>
  <c r="N82" i="4"/>
  <c r="M82" i="4" s="1"/>
  <c r="N81" i="4"/>
  <c r="M81" i="4"/>
  <c r="N80" i="4"/>
  <c r="M80" i="4"/>
  <c r="N79" i="4"/>
  <c r="M79" i="4"/>
  <c r="N78" i="4"/>
  <c r="M78" i="4"/>
  <c r="T77" i="4"/>
  <c r="Q77" i="4"/>
  <c r="K77" i="4"/>
  <c r="N77" i="4" s="1"/>
  <c r="J77" i="4"/>
  <c r="H77" i="4"/>
  <c r="G77" i="4"/>
  <c r="E77" i="4"/>
  <c r="D77" i="4"/>
  <c r="M76" i="4"/>
  <c r="H75" i="4"/>
  <c r="G75" i="4" s="1"/>
  <c r="E75" i="4"/>
  <c r="D75" i="4" s="1"/>
  <c r="G74" i="4"/>
  <c r="D74" i="4"/>
  <c r="S73" i="4"/>
  <c r="P73" i="4"/>
  <c r="N73" i="4"/>
  <c r="M73" i="4"/>
  <c r="J73" i="4"/>
  <c r="G73" i="4"/>
  <c r="D73" i="4"/>
  <c r="T71" i="4"/>
  <c r="S71" i="4"/>
  <c r="Q71" i="4"/>
  <c r="P71" i="4" s="1"/>
  <c r="N71" i="4"/>
  <c r="M71" i="4" s="1"/>
  <c r="J71" i="4"/>
  <c r="H71" i="4"/>
  <c r="G71" i="4"/>
  <c r="E71" i="4"/>
  <c r="D71" i="4" s="1"/>
  <c r="S70" i="4"/>
  <c r="P70" i="4"/>
  <c r="N70" i="4"/>
  <c r="M70" i="4" s="1"/>
  <c r="J70" i="4"/>
  <c r="G70" i="4"/>
  <c r="D70" i="4"/>
  <c r="J69" i="4"/>
  <c r="S68" i="4"/>
  <c r="P68" i="4"/>
  <c r="N68" i="4"/>
  <c r="J68" i="4"/>
  <c r="G68" i="4"/>
  <c r="D68" i="4"/>
  <c r="T66" i="4"/>
  <c r="Q66" i="4"/>
  <c r="K66" i="4"/>
  <c r="J66" i="4"/>
  <c r="H66" i="4"/>
  <c r="G66" i="4"/>
  <c r="E66" i="4"/>
  <c r="D66" i="4"/>
  <c r="U61" i="4"/>
  <c r="R61" i="4"/>
  <c r="O61" i="4"/>
  <c r="L61" i="4"/>
  <c r="H61" i="4"/>
  <c r="S60" i="4"/>
  <c r="P60" i="4"/>
  <c r="O60" i="4"/>
  <c r="M60" i="4"/>
  <c r="J60" i="4"/>
  <c r="G60" i="4"/>
  <c r="G58" i="4" s="1"/>
  <c r="D60" i="4"/>
  <c r="U58" i="4"/>
  <c r="P58" i="4"/>
  <c r="O58" i="4"/>
  <c r="M58" i="4" s="1"/>
  <c r="L58" i="4"/>
  <c r="J58" i="4" s="1"/>
  <c r="I58" i="4"/>
  <c r="F58" i="4"/>
  <c r="F46" i="4" s="1"/>
  <c r="D58" i="4"/>
  <c r="N57" i="4"/>
  <c r="M57" i="4"/>
  <c r="G57" i="4"/>
  <c r="D57" i="4"/>
  <c r="S56" i="4"/>
  <c r="P56" i="4"/>
  <c r="N56" i="4"/>
  <c r="M56" i="4" s="1"/>
  <c r="J56" i="4"/>
  <c r="O55" i="4"/>
  <c r="T54" i="4"/>
  <c r="R54" i="4"/>
  <c r="Q54" i="4"/>
  <c r="P54" i="4"/>
  <c r="K54" i="4"/>
  <c r="H54" i="4"/>
  <c r="E54" i="4"/>
  <c r="S53" i="4"/>
  <c r="P53" i="4"/>
  <c r="O53" i="4"/>
  <c r="M53" i="4"/>
  <c r="J53" i="4"/>
  <c r="G53" i="4"/>
  <c r="D53" i="4"/>
  <c r="O52" i="4"/>
  <c r="N52" i="4"/>
  <c r="U51" i="4"/>
  <c r="S51" i="4"/>
  <c r="R51" i="4"/>
  <c r="P51" i="4"/>
  <c r="O51" i="4"/>
  <c r="N51" i="4"/>
  <c r="M51" i="4"/>
  <c r="L51" i="4"/>
  <c r="J51" i="4"/>
  <c r="I51" i="4"/>
  <c r="F51" i="4"/>
  <c r="D51" i="4" s="1"/>
  <c r="O50" i="4"/>
  <c r="N50" i="4"/>
  <c r="M50" i="4"/>
  <c r="O49" i="4"/>
  <c r="M49" i="4" s="1"/>
  <c r="N49" i="4"/>
  <c r="O48" i="4"/>
  <c r="M48" i="4"/>
  <c r="O47" i="4"/>
  <c r="M47" i="4" s="1"/>
  <c r="N47" i="4"/>
  <c r="R46" i="4"/>
  <c r="R10" i="4" s="1"/>
  <c r="Q46" i="4"/>
  <c r="L46" i="4"/>
  <c r="O46" i="4" s="1"/>
  <c r="O10" i="4" s="1"/>
  <c r="I46" i="4"/>
  <c r="H46" i="4"/>
  <c r="E46" i="4"/>
  <c r="S45" i="4"/>
  <c r="P45" i="4"/>
  <c r="N45" i="4"/>
  <c r="M45" i="4" s="1"/>
  <c r="J45" i="4"/>
  <c r="G45" i="4"/>
  <c r="D45" i="4"/>
  <c r="S44" i="4"/>
  <c r="P44" i="4"/>
  <c r="N44" i="4"/>
  <c r="N42" i="4" s="1"/>
  <c r="M42" i="4" s="1"/>
  <c r="M44" i="4"/>
  <c r="J44" i="4"/>
  <c r="G44" i="4"/>
  <c r="D44" i="4"/>
  <c r="T42" i="4"/>
  <c r="S42" i="4" s="1"/>
  <c r="Q42" i="4"/>
  <c r="P42" i="4"/>
  <c r="K42" i="4"/>
  <c r="J42" i="4"/>
  <c r="H42" i="4"/>
  <c r="G42" i="4"/>
  <c r="E42" i="4"/>
  <c r="D42" i="4" s="1"/>
  <c r="S39" i="4"/>
  <c r="P39" i="4"/>
  <c r="J39" i="4"/>
  <c r="S36" i="4"/>
  <c r="P36" i="4"/>
  <c r="N36" i="4"/>
  <c r="M36" i="4" s="1"/>
  <c r="J36" i="4"/>
  <c r="G36" i="4"/>
  <c r="D36" i="4"/>
  <c r="S35" i="4"/>
  <c r="P35" i="4"/>
  <c r="N35" i="4"/>
  <c r="M35" i="4" s="1"/>
  <c r="J35" i="4"/>
  <c r="G35" i="4"/>
  <c r="D35" i="4"/>
  <c r="S33" i="4"/>
  <c r="P33" i="4"/>
  <c r="N33" i="4"/>
  <c r="M33" i="4"/>
  <c r="J33" i="4"/>
  <c r="G33" i="4"/>
  <c r="D33" i="4"/>
  <c r="S32" i="4"/>
  <c r="P32" i="4"/>
  <c r="N32" i="4"/>
  <c r="M32" i="4"/>
  <c r="J32" i="4"/>
  <c r="G32" i="4"/>
  <c r="D32" i="4"/>
  <c r="S30" i="4"/>
  <c r="P30" i="4"/>
  <c r="N30" i="4"/>
  <c r="N22" i="4" s="1"/>
  <c r="M22" i="4" s="1"/>
  <c r="M30" i="4"/>
  <c r="J30" i="4"/>
  <c r="G30" i="4"/>
  <c r="D30" i="4"/>
  <c r="S29" i="4"/>
  <c r="P29" i="4"/>
  <c r="N29" i="4"/>
  <c r="M29" i="4"/>
  <c r="J29" i="4"/>
  <c r="G29" i="4"/>
  <c r="D29" i="4"/>
  <c r="S27" i="4"/>
  <c r="P27" i="4"/>
  <c r="N27" i="4"/>
  <c r="M27" i="4"/>
  <c r="J27" i="4"/>
  <c r="G27" i="4"/>
  <c r="D27" i="4"/>
  <c r="S26" i="4"/>
  <c r="P26" i="4"/>
  <c r="N26" i="4"/>
  <c r="M26" i="4"/>
  <c r="J26" i="4"/>
  <c r="G26" i="4"/>
  <c r="D26" i="4"/>
  <c r="S25" i="4"/>
  <c r="P25" i="4"/>
  <c r="N25" i="4"/>
  <c r="M25" i="4"/>
  <c r="J25" i="4"/>
  <c r="G25" i="4"/>
  <c r="D25" i="4"/>
  <c r="S24" i="4"/>
  <c r="P24" i="4"/>
  <c r="N24" i="4"/>
  <c r="M24" i="4"/>
  <c r="J24" i="4"/>
  <c r="G24" i="4"/>
  <c r="D24" i="4"/>
  <c r="T22" i="4"/>
  <c r="S22" i="4"/>
  <c r="Q22" i="4"/>
  <c r="P22" i="4" s="1"/>
  <c r="K22" i="4"/>
  <c r="J22" i="4"/>
  <c r="H22" i="4"/>
  <c r="G22" i="4" s="1"/>
  <c r="E22" i="4"/>
  <c r="D22" i="4"/>
  <c r="S21" i="4"/>
  <c r="P21" i="4"/>
  <c r="N21" i="4"/>
  <c r="M21" i="4" s="1"/>
  <c r="J21" i="4"/>
  <c r="G21" i="4"/>
  <c r="D21" i="4"/>
  <c r="T19" i="4"/>
  <c r="S19" i="4"/>
  <c r="Q19" i="4"/>
  <c r="P19" i="4" s="1"/>
  <c r="K19" i="4"/>
  <c r="J19" i="4"/>
  <c r="H19" i="4"/>
  <c r="G19" i="4"/>
  <c r="E19" i="4"/>
  <c r="D19" i="4"/>
  <c r="S18" i="4"/>
  <c r="P18" i="4"/>
  <c r="M18" i="4"/>
  <c r="J18" i="4"/>
  <c r="G18" i="4"/>
  <c r="D18" i="4"/>
  <c r="S17" i="4"/>
  <c r="P17" i="4"/>
  <c r="N17" i="4"/>
  <c r="M17" i="4"/>
  <c r="J17" i="4"/>
  <c r="G17" i="4"/>
  <c r="D17" i="4"/>
  <c r="S16" i="4"/>
  <c r="P16" i="4"/>
  <c r="J16" i="4"/>
  <c r="G16" i="4"/>
  <c r="D16" i="4"/>
  <c r="N15" i="4"/>
  <c r="T14" i="4"/>
  <c r="S14" i="4" s="1"/>
  <c r="Q14" i="4"/>
  <c r="K14" i="4"/>
  <c r="J14" i="4" s="1"/>
  <c r="G14" i="4"/>
  <c r="E14" i="4"/>
  <c r="G12" i="4"/>
  <c r="F10" i="4"/>
  <c r="O11" i="6" l="1"/>
  <c r="R13" i="6"/>
  <c r="J52" i="6"/>
  <c r="P52" i="6" s="1"/>
  <c r="K50" i="6"/>
  <c r="J50" i="6" s="1"/>
  <c r="P50" i="6" s="1"/>
  <c r="Q156" i="6"/>
  <c r="P156" i="6" s="1"/>
  <c r="N154" i="6"/>
  <c r="G251" i="6"/>
  <c r="J12" i="7"/>
  <c r="G175" i="9"/>
  <c r="W212" i="6"/>
  <c r="V212" i="6" s="1"/>
  <c r="W218" i="6"/>
  <c r="V218" i="6" s="1"/>
  <c r="T51" i="9"/>
  <c r="S53" i="9"/>
  <c r="S51" i="9" s="1"/>
  <c r="Q146" i="9"/>
  <c r="K144" i="9"/>
  <c r="J146" i="9"/>
  <c r="P146" i="9" s="1"/>
  <c r="K201" i="9"/>
  <c r="J203" i="9"/>
  <c r="J201" i="9" s="1"/>
  <c r="T12" i="4"/>
  <c r="T46" i="4"/>
  <c r="S46" i="4" s="1"/>
  <c r="M77" i="4"/>
  <c r="N75" i="4"/>
  <c r="M75" i="4" s="1"/>
  <c r="R27" i="5"/>
  <c r="N33" i="5"/>
  <c r="G13" i="6"/>
  <c r="H11" i="6"/>
  <c r="T58" i="6"/>
  <c r="S58" i="6" s="1"/>
  <c r="G114" i="6"/>
  <c r="S12" i="7"/>
  <c r="K90" i="9"/>
  <c r="J100" i="9"/>
  <c r="Q191" i="9"/>
  <c r="M191" i="9"/>
  <c r="P191" i="9" s="1"/>
  <c r="J61" i="9"/>
  <c r="L59" i="9"/>
  <c r="Q12" i="4"/>
  <c r="P14" i="4"/>
  <c r="S58" i="4"/>
  <c r="U46" i="4"/>
  <c r="U10" i="4" s="1"/>
  <c r="J73" i="6"/>
  <c r="K71" i="6"/>
  <c r="J71" i="6" s="1"/>
  <c r="U54" i="4"/>
  <c r="S54" i="4" s="1"/>
  <c r="P77" i="4"/>
  <c r="Q75" i="4"/>
  <c r="P75" i="4" s="1"/>
  <c r="S27" i="5"/>
  <c r="U22" i="5"/>
  <c r="G266" i="6"/>
  <c r="H264" i="6"/>
  <c r="G264" i="6" s="1"/>
  <c r="M21" i="7"/>
  <c r="N19" i="7"/>
  <c r="M19" i="7" s="1"/>
  <c r="M76" i="9"/>
  <c r="P76" i="9" s="1"/>
  <c r="N74" i="9"/>
  <c r="Q76" i="9"/>
  <c r="Q15" i="9"/>
  <c r="N13" i="9"/>
  <c r="M15" i="9"/>
  <c r="M165" i="9"/>
  <c r="P165" i="9" s="1"/>
  <c r="N163" i="9"/>
  <c r="Q165" i="9"/>
  <c r="Q266" i="6"/>
  <c r="N264" i="6"/>
  <c r="M266" i="6"/>
  <c r="E12" i="4"/>
  <c r="D14" i="4"/>
  <c r="L22" i="5"/>
  <c r="M183" i="6"/>
  <c r="R183" i="6"/>
  <c r="T249" i="6"/>
  <c r="S249" i="6" s="1"/>
  <c r="S251" i="6"/>
  <c r="L10" i="4"/>
  <c r="K61" i="4"/>
  <c r="J61" i="4" s="1"/>
  <c r="S77" i="4"/>
  <c r="T75" i="4"/>
  <c r="S75" i="4" s="1"/>
  <c r="N95" i="4"/>
  <c r="M95" i="4" s="1"/>
  <c r="P19" i="6"/>
  <c r="P38" i="6"/>
  <c r="V52" i="6"/>
  <c r="V50" i="6" s="1"/>
  <c r="W50" i="6"/>
  <c r="W11" i="6" s="1"/>
  <c r="P57" i="6"/>
  <c r="V58" i="6"/>
  <c r="X58" i="6"/>
  <c r="X11" i="6" s="1"/>
  <c r="V60" i="6"/>
  <c r="J116" i="6"/>
  <c r="P116" i="6" s="1"/>
  <c r="P122" i="6"/>
  <c r="J214" i="6"/>
  <c r="K212" i="6"/>
  <c r="J212" i="6" s="1"/>
  <c r="D12" i="7"/>
  <c r="E10" i="7"/>
  <c r="D10" i="7" s="1"/>
  <c r="N79" i="7"/>
  <c r="H77" i="7"/>
  <c r="G79" i="7"/>
  <c r="R100" i="9"/>
  <c r="P100" i="9"/>
  <c r="S66" i="4"/>
  <c r="M114" i="6"/>
  <c r="P114" i="6" s="1"/>
  <c r="P66" i="4"/>
  <c r="Q61" i="4"/>
  <c r="P61" i="4" s="1"/>
  <c r="K75" i="4"/>
  <c r="J75" i="4" s="1"/>
  <c r="Q33" i="5"/>
  <c r="P33" i="5" s="1"/>
  <c r="K11" i="6"/>
  <c r="G60" i="6"/>
  <c r="G99" i="6"/>
  <c r="J99" i="6"/>
  <c r="X141" i="6"/>
  <c r="V162" i="6"/>
  <c r="L174" i="6"/>
  <c r="S183" i="6"/>
  <c r="S182" i="6" s="1"/>
  <c r="U182" i="6"/>
  <c r="Q100" i="9"/>
  <c r="P41" i="6"/>
  <c r="M219" i="9"/>
  <c r="P219" i="9" s="1"/>
  <c r="Q219" i="9"/>
  <c r="Q213" i="9" s="1"/>
  <c r="Q298" i="9"/>
  <c r="N296" i="9"/>
  <c r="M298" i="9"/>
  <c r="P206" i="6"/>
  <c r="P214" i="6"/>
  <c r="S144" i="9"/>
  <c r="T142" i="9"/>
  <c r="S142" i="9" s="1"/>
  <c r="I27" i="5"/>
  <c r="G34" i="5"/>
  <c r="U13" i="6"/>
  <c r="U11" i="6" s="1"/>
  <c r="U10" i="6" s="1"/>
  <c r="N13" i="6"/>
  <c r="M15" i="6"/>
  <c r="P15" i="6" s="1"/>
  <c r="R50" i="6"/>
  <c r="Q52" i="6"/>
  <c r="L58" i="6"/>
  <c r="L11" i="6" s="1"/>
  <c r="J60" i="6"/>
  <c r="V100" i="6"/>
  <c r="V99" i="6"/>
  <c r="X174" i="6"/>
  <c r="M192" i="6"/>
  <c r="P192" i="6" s="1"/>
  <c r="O190" i="6"/>
  <c r="R192" i="6"/>
  <c r="Q288" i="6"/>
  <c r="M288" i="6"/>
  <c r="P288" i="6" s="1"/>
  <c r="N281" i="6"/>
  <c r="K12" i="4"/>
  <c r="N14" i="4"/>
  <c r="R15" i="9"/>
  <c r="O13" i="9"/>
  <c r="P61" i="9"/>
  <c r="Q73" i="6"/>
  <c r="M73" i="6"/>
  <c r="P73" i="6" s="1"/>
  <c r="P78" i="6"/>
  <c r="P159" i="9"/>
  <c r="M157" i="9"/>
  <c r="K46" i="4"/>
  <c r="J46" i="4" s="1"/>
  <c r="J54" i="4"/>
  <c r="P31" i="6"/>
  <c r="N19" i="4"/>
  <c r="M19" i="4" s="1"/>
  <c r="P46" i="4"/>
  <c r="N54" i="4"/>
  <c r="M68" i="4"/>
  <c r="N66" i="4"/>
  <c r="O34" i="5"/>
  <c r="J34" i="5"/>
  <c r="P20" i="6"/>
  <c r="J58" i="6"/>
  <c r="Q60" i="6"/>
  <c r="M60" i="6"/>
  <c r="S73" i="6"/>
  <c r="T71" i="6"/>
  <c r="S71" i="6" s="1"/>
  <c r="R99" i="6"/>
  <c r="S116" i="6"/>
  <c r="S114" i="6" s="1"/>
  <c r="T114" i="6"/>
  <c r="T89" i="6" s="1"/>
  <c r="S89" i="6" s="1"/>
  <c r="J135" i="6"/>
  <c r="R135" i="6"/>
  <c r="L133" i="6"/>
  <c r="J133" i="6" s="1"/>
  <c r="P133" i="6" s="1"/>
  <c r="S212" i="6"/>
  <c r="N108" i="7"/>
  <c r="M108" i="7" s="1"/>
  <c r="R61" i="9"/>
  <c r="H115" i="9"/>
  <c r="G117" i="9"/>
  <c r="M100" i="6"/>
  <c r="P100" i="6" s="1"/>
  <c r="M99" i="6"/>
  <c r="P102" i="6"/>
  <c r="O27" i="5"/>
  <c r="P135" i="6"/>
  <c r="W143" i="6"/>
  <c r="V145" i="6"/>
  <c r="R164" i="6"/>
  <c r="M164" i="6"/>
  <c r="P164" i="6" s="1"/>
  <c r="O162" i="6"/>
  <c r="Q253" i="6"/>
  <c r="N251" i="6"/>
  <c r="J283" i="6"/>
  <c r="P283" i="6" s="1"/>
  <c r="Q283" i="6"/>
  <c r="K281" i="6"/>
  <c r="J281" i="6" s="1"/>
  <c r="I10" i="4"/>
  <c r="G10" i="4" s="1"/>
  <c r="G51" i="4"/>
  <c r="E61" i="4"/>
  <c r="K9" i="5"/>
  <c r="N9" i="5" s="1"/>
  <c r="Q15" i="6"/>
  <c r="P26" i="6"/>
  <c r="R52" i="6"/>
  <c r="N58" i="6"/>
  <c r="N71" i="6"/>
  <c r="K141" i="6"/>
  <c r="J141" i="6" s="1"/>
  <c r="V220" i="6"/>
  <c r="M107" i="7"/>
  <c r="O105" i="7"/>
  <c r="V177" i="9"/>
  <c r="W175" i="9"/>
  <c r="O58" i="6"/>
  <c r="R58" i="6" s="1"/>
  <c r="Q100" i="6"/>
  <c r="I141" i="6"/>
  <c r="I10" i="6" s="1"/>
  <c r="G154" i="6"/>
  <c r="P171" i="6"/>
  <c r="U172" i="6"/>
  <c r="K264" i="6"/>
  <c r="J264" i="6" s="1"/>
  <c r="J266" i="6"/>
  <c r="P268" i="6"/>
  <c r="M55" i="7"/>
  <c r="N47" i="7"/>
  <c r="M47" i="7" s="1"/>
  <c r="S15" i="9"/>
  <c r="T13" i="9"/>
  <c r="M53" i="9"/>
  <c r="Q53" i="9"/>
  <c r="I173" i="9"/>
  <c r="O173" i="9"/>
  <c r="R175" i="9"/>
  <c r="Q203" i="9"/>
  <c r="M203" i="9"/>
  <c r="P291" i="9"/>
  <c r="M30" i="5"/>
  <c r="J156" i="6"/>
  <c r="P158" i="6"/>
  <c r="H172" i="6"/>
  <c r="G172" i="6" s="1"/>
  <c r="P204" i="6"/>
  <c r="N212" i="6"/>
  <c r="H283" i="6"/>
  <c r="G285" i="6"/>
  <c r="O47" i="7"/>
  <c r="U10" i="9"/>
  <c r="I90" i="9"/>
  <c r="G142" i="9"/>
  <c r="N143" i="6"/>
  <c r="J154" i="6"/>
  <c r="L141" i="6"/>
  <c r="M162" i="6"/>
  <c r="P162" i="6" s="1"/>
  <c r="Q162" i="6"/>
  <c r="I172" i="6"/>
  <c r="P209" i="6"/>
  <c r="Q285" i="6"/>
  <c r="J285" i="6"/>
  <c r="P285" i="6" s="1"/>
  <c r="P47" i="7"/>
  <c r="M36" i="8"/>
  <c r="P32" i="9"/>
  <c r="P42" i="9"/>
  <c r="R53" i="9"/>
  <c r="Q59" i="9"/>
  <c r="G191" i="9"/>
  <c r="N201" i="9"/>
  <c r="N173" i="9" s="1"/>
  <c r="N50" i="6"/>
  <c r="Q50" i="6" s="1"/>
  <c r="R133" i="6"/>
  <c r="R154" i="6"/>
  <c r="P179" i="6"/>
  <c r="P207" i="6"/>
  <c r="G212" i="6"/>
  <c r="W251" i="6"/>
  <c r="V253" i="6"/>
  <c r="G52" i="7"/>
  <c r="I10" i="7"/>
  <c r="O52" i="7"/>
  <c r="M52" i="7" s="1"/>
  <c r="N68" i="7"/>
  <c r="M70" i="7"/>
  <c r="S61" i="9"/>
  <c r="T59" i="9"/>
  <c r="S59" i="9" s="1"/>
  <c r="P123" i="9"/>
  <c r="M134" i="9"/>
  <c r="P159" i="6"/>
  <c r="P176" i="6"/>
  <c r="P205" i="6"/>
  <c r="H11" i="9"/>
  <c r="G13" i="9"/>
  <c r="Q90" i="9"/>
  <c r="M101" i="9"/>
  <c r="P101" i="9" s="1"/>
  <c r="P103" i="9"/>
  <c r="P180" i="9"/>
  <c r="P190" i="9"/>
  <c r="N114" i="6"/>
  <c r="Q220" i="6"/>
  <c r="N218" i="6"/>
  <c r="J14" i="7"/>
  <c r="N14" i="7"/>
  <c r="S73" i="7"/>
  <c r="T63" i="7"/>
  <c r="S63" i="7" s="1"/>
  <c r="M33" i="8"/>
  <c r="R27" i="8"/>
  <c r="P34" i="8"/>
  <c r="J13" i="9"/>
  <c r="P20" i="9"/>
  <c r="H51" i="9"/>
  <c r="G51" i="9" s="1"/>
  <c r="G53" i="9"/>
  <c r="M115" i="9"/>
  <c r="P115" i="9" s="1"/>
  <c r="P117" i="9"/>
  <c r="N155" i="9"/>
  <c r="Q157" i="9"/>
  <c r="P157" i="9" s="1"/>
  <c r="S174" i="6"/>
  <c r="Q182" i="6"/>
  <c r="K172" i="6"/>
  <c r="O218" i="6"/>
  <c r="P247" i="6"/>
  <c r="K251" i="6"/>
  <c r="J253" i="6"/>
  <c r="P253" i="6" s="1"/>
  <c r="P255" i="6"/>
  <c r="W264" i="6"/>
  <c r="V264" i="6" s="1"/>
  <c r="V266" i="6"/>
  <c r="M290" i="6"/>
  <c r="P290" i="6" s="1"/>
  <c r="Q299" i="6"/>
  <c r="K297" i="6"/>
  <c r="L37" i="8"/>
  <c r="N33" i="8"/>
  <c r="P33" i="9"/>
  <c r="P43" i="9"/>
  <c r="Q115" i="9"/>
  <c r="O89" i="6"/>
  <c r="T172" i="6"/>
  <c r="Q200" i="6"/>
  <c r="M200" i="6"/>
  <c r="P200" i="6" s="1"/>
  <c r="P233" i="6"/>
  <c r="L249" i="6"/>
  <c r="Q12" i="7"/>
  <c r="P14" i="7"/>
  <c r="N22" i="7"/>
  <c r="M22" i="7" s="1"/>
  <c r="J68" i="7"/>
  <c r="K63" i="7"/>
  <c r="J63" i="7" s="1"/>
  <c r="P79" i="7"/>
  <c r="Q77" i="7"/>
  <c r="S22" i="8"/>
  <c r="U11" i="8"/>
  <c r="W183" i="9"/>
  <c r="V184" i="9"/>
  <c r="V183" i="9" s="1"/>
  <c r="Q117" i="9"/>
  <c r="J136" i="9"/>
  <c r="P136" i="9" s="1"/>
  <c r="L134" i="9"/>
  <c r="L90" i="9" s="1"/>
  <c r="R90" i="9" s="1"/>
  <c r="T183" i="9"/>
  <c r="T173" i="9" s="1"/>
  <c r="S173" i="9" s="1"/>
  <c r="N174" i="6"/>
  <c r="M214" i="6"/>
  <c r="O251" i="6"/>
  <c r="O264" i="6"/>
  <c r="R264" i="6" s="1"/>
  <c r="G100" i="9"/>
  <c r="Q101" i="9"/>
  <c r="U173" i="9"/>
  <c r="Q177" i="9"/>
  <c r="Q183" i="9"/>
  <c r="P267" i="9"/>
  <c r="J15" i="9"/>
  <c r="P254" i="9"/>
  <c r="W13" i="9"/>
  <c r="Q61" i="9"/>
  <c r="R117" i="9"/>
  <c r="O163" i="9"/>
  <c r="R165" i="9"/>
  <c r="P172" i="9"/>
  <c r="G184" i="9"/>
  <c r="Q193" i="9"/>
  <c r="P221" i="9"/>
  <c r="J250" i="9"/>
  <c r="R252" i="9"/>
  <c r="O250" i="9"/>
  <c r="R250" i="9" s="1"/>
  <c r="P299" i="6"/>
  <c r="P301" i="6"/>
  <c r="M30" i="8"/>
  <c r="P169" i="9"/>
  <c r="K175" i="9"/>
  <c r="R177" i="9"/>
  <c r="L175" i="9"/>
  <c r="L173" i="9" s="1"/>
  <c r="P205" i="9"/>
  <c r="N11" i="8"/>
  <c r="S27" i="8"/>
  <c r="H183" i="9"/>
  <c r="G183" i="9" s="1"/>
  <c r="M183" i="9"/>
  <c r="P183" i="9" s="1"/>
  <c r="P184" i="9"/>
  <c r="G203" i="9"/>
  <c r="G201" i="9" s="1"/>
  <c r="H201" i="9"/>
  <c r="T296" i="9"/>
  <c r="S296" i="9" s="1"/>
  <c r="S298" i="9"/>
  <c r="M48" i="7"/>
  <c r="P36" i="9"/>
  <c r="J157" i="9"/>
  <c r="L155" i="9"/>
  <c r="M175" i="9"/>
  <c r="Q184" i="9"/>
  <c r="S191" i="9"/>
  <c r="G213" i="9"/>
  <c r="W213" i="9"/>
  <c r="V213" i="9" s="1"/>
  <c r="T282" i="9"/>
  <c r="S282" i="9" s="1"/>
  <c r="S215" i="9"/>
  <c r="N250" i="9"/>
  <c r="H252" i="9"/>
  <c r="T252" i="9"/>
  <c r="H265" i="9"/>
  <c r="G265" i="9" s="1"/>
  <c r="T265" i="9"/>
  <c r="S265" i="9" s="1"/>
  <c r="J298" i="9"/>
  <c r="W282" i="9"/>
  <c r="V282" i="9" s="1"/>
  <c r="Q286" i="9"/>
  <c r="Q289" i="9"/>
  <c r="N213" i="9"/>
  <c r="M213" i="9" s="1"/>
  <c r="P213" i="9" s="1"/>
  <c r="T219" i="9"/>
  <c r="S219" i="9" s="1"/>
  <c r="Q221" i="9"/>
  <c r="J252" i="9"/>
  <c r="V252" i="9"/>
  <c r="P258" i="9"/>
  <c r="W219" i="9"/>
  <c r="V219" i="9" s="1"/>
  <c r="M252" i="9"/>
  <c r="P252" i="9" s="1"/>
  <c r="M265" i="9"/>
  <c r="P265" i="9" s="1"/>
  <c r="N282" i="9"/>
  <c r="V11" i="6" l="1"/>
  <c r="M173" i="9"/>
  <c r="M66" i="4"/>
  <c r="N61" i="4"/>
  <c r="M61" i="4" s="1"/>
  <c r="Q296" i="9"/>
  <c r="M296" i="9"/>
  <c r="P296" i="9" s="1"/>
  <c r="R190" i="6"/>
  <c r="M190" i="6"/>
  <c r="P190" i="6" s="1"/>
  <c r="Q163" i="9"/>
  <c r="M163" i="9"/>
  <c r="P163" i="9" s="1"/>
  <c r="J59" i="9"/>
  <c r="P59" i="9" s="1"/>
  <c r="R59" i="9"/>
  <c r="G11" i="6"/>
  <c r="K142" i="9"/>
  <c r="J144" i="9"/>
  <c r="P144" i="9" s="1"/>
  <c r="Q154" i="6"/>
  <c r="M154" i="6"/>
  <c r="P154" i="6" s="1"/>
  <c r="P12" i="7"/>
  <c r="J37" i="8"/>
  <c r="M37" i="8" s="1"/>
  <c r="L34" i="8"/>
  <c r="O37" i="8"/>
  <c r="R173" i="9"/>
  <c r="M71" i="6"/>
  <c r="P71" i="6" s="1"/>
  <c r="Q71" i="6"/>
  <c r="P99" i="6"/>
  <c r="N46" i="4"/>
  <c r="M46" i="4" s="1"/>
  <c r="M54" i="4"/>
  <c r="G27" i="5"/>
  <c r="M27" i="5" s="1"/>
  <c r="I22" i="5"/>
  <c r="U11" i="5"/>
  <c r="S22" i="5"/>
  <c r="O212" i="6"/>
  <c r="R218" i="6"/>
  <c r="R212" i="6" s="1"/>
  <c r="R155" i="9"/>
  <c r="J155" i="9"/>
  <c r="L142" i="9"/>
  <c r="H281" i="6"/>
  <c r="G281" i="6" s="1"/>
  <c r="G283" i="6"/>
  <c r="Q58" i="6"/>
  <c r="M58" i="6"/>
  <c r="P58" i="6" s="1"/>
  <c r="V174" i="6"/>
  <c r="X172" i="6"/>
  <c r="V172" i="6" s="1"/>
  <c r="J11" i="6"/>
  <c r="P15" i="9"/>
  <c r="J134" i="9"/>
  <c r="R134" i="9"/>
  <c r="P12" i="4"/>
  <c r="Q10" i="4"/>
  <c r="P10" i="4" s="1"/>
  <c r="R22" i="8"/>
  <c r="P27" i="8"/>
  <c r="M201" i="9"/>
  <c r="P201" i="9" s="1"/>
  <c r="Q201" i="9"/>
  <c r="H250" i="9"/>
  <c r="G250" i="9" s="1"/>
  <c r="G252" i="9"/>
  <c r="M212" i="6"/>
  <c r="P212" i="6" s="1"/>
  <c r="N249" i="6"/>
  <c r="Q251" i="6"/>
  <c r="M251" i="6"/>
  <c r="O11" i="9"/>
  <c r="R13" i="9"/>
  <c r="M13" i="9"/>
  <c r="P13" i="9" s="1"/>
  <c r="N11" i="9"/>
  <c r="Q13" i="9"/>
  <c r="P27" i="5"/>
  <c r="R22" i="5"/>
  <c r="Q250" i="9"/>
  <c r="M250" i="9"/>
  <c r="P250" i="9" s="1"/>
  <c r="Q144" i="9"/>
  <c r="M155" i="9"/>
  <c r="P155" i="9" s="1"/>
  <c r="Q155" i="9"/>
  <c r="N142" i="9"/>
  <c r="G115" i="9"/>
  <c r="H90" i="9"/>
  <c r="G90" i="9" s="1"/>
  <c r="P60" i="6"/>
  <c r="O172" i="6"/>
  <c r="R172" i="6" s="1"/>
  <c r="G77" i="7"/>
  <c r="H63" i="7"/>
  <c r="H10" i="7" s="1"/>
  <c r="G10" i="7" s="1"/>
  <c r="M182" i="6"/>
  <c r="P182" i="6" s="1"/>
  <c r="P183" i="6"/>
  <c r="K295" i="6"/>
  <c r="J297" i="6"/>
  <c r="P297" i="6" s="1"/>
  <c r="Q297" i="6"/>
  <c r="M68" i="7"/>
  <c r="N12" i="7"/>
  <c r="M14" i="7"/>
  <c r="N12" i="4"/>
  <c r="M14" i="4"/>
  <c r="O22" i="5"/>
  <c r="J22" i="5"/>
  <c r="L11" i="5"/>
  <c r="T11" i="9"/>
  <c r="S13" i="9"/>
  <c r="R89" i="6"/>
  <c r="M218" i="6"/>
  <c r="P218" i="6" s="1"/>
  <c r="Q218" i="6"/>
  <c r="Q212" i="6" s="1"/>
  <c r="V251" i="6"/>
  <c r="W249" i="6"/>
  <c r="V249" i="6" s="1"/>
  <c r="V175" i="9"/>
  <c r="W173" i="9"/>
  <c r="V173" i="9" s="1"/>
  <c r="L89" i="6"/>
  <c r="J89" i="6" s="1"/>
  <c r="G141" i="6"/>
  <c r="E10" i="4"/>
  <c r="D10" i="4" s="1"/>
  <c r="D12" i="4"/>
  <c r="M74" i="9"/>
  <c r="P74" i="9" s="1"/>
  <c r="N72" i="9"/>
  <c r="Q74" i="9"/>
  <c r="J90" i="9"/>
  <c r="P90" i="9" s="1"/>
  <c r="H173" i="9"/>
  <c r="G173" i="9" s="1"/>
  <c r="J172" i="6"/>
  <c r="Q175" i="9"/>
  <c r="K173" i="9"/>
  <c r="J173" i="9" s="1"/>
  <c r="J175" i="9"/>
  <c r="U9" i="8"/>
  <c r="S9" i="8" s="1"/>
  <c r="S11" i="8"/>
  <c r="G11" i="9"/>
  <c r="M51" i="9"/>
  <c r="P51" i="9" s="1"/>
  <c r="P53" i="9"/>
  <c r="R162" i="6"/>
  <c r="O141" i="6"/>
  <c r="O10" i="6" s="1"/>
  <c r="R10" i="6" s="1"/>
  <c r="N77" i="7"/>
  <c r="M77" i="7" s="1"/>
  <c r="M79" i="7"/>
  <c r="R11" i="6"/>
  <c r="R163" i="9"/>
  <c r="O142" i="9"/>
  <c r="S172" i="6"/>
  <c r="K10" i="4"/>
  <c r="J10" i="4" s="1"/>
  <c r="J12" i="4"/>
  <c r="L11" i="9"/>
  <c r="O249" i="6"/>
  <c r="R249" i="6" s="1"/>
  <c r="R251" i="6"/>
  <c r="Q63" i="7"/>
  <c r="P63" i="7" s="1"/>
  <c r="P77" i="7"/>
  <c r="Q143" i="6"/>
  <c r="N141" i="6"/>
  <c r="M143" i="6"/>
  <c r="P143" i="6" s="1"/>
  <c r="Q281" i="6"/>
  <c r="M281" i="6"/>
  <c r="P281" i="6" s="1"/>
  <c r="T11" i="6"/>
  <c r="J174" i="6"/>
  <c r="R174" i="6"/>
  <c r="L172" i="6"/>
  <c r="L10" i="6" s="1"/>
  <c r="P266" i="6"/>
  <c r="T10" i="7"/>
  <c r="S10" i="7" s="1"/>
  <c r="S12" i="4"/>
  <c r="T10" i="4"/>
  <c r="S10" i="4" s="1"/>
  <c r="P175" i="9"/>
  <c r="W11" i="9"/>
  <c r="V13" i="9"/>
  <c r="N172" i="6"/>
  <c r="Q174" i="6"/>
  <c r="M174" i="6"/>
  <c r="P174" i="6" s="1"/>
  <c r="J251" i="6"/>
  <c r="K249" i="6"/>
  <c r="J249" i="6" s="1"/>
  <c r="N89" i="6"/>
  <c r="Q114" i="6"/>
  <c r="M105" i="7"/>
  <c r="O63" i="7"/>
  <c r="O10" i="7" s="1"/>
  <c r="S13" i="6"/>
  <c r="K10" i="7"/>
  <c r="J10" i="7" s="1"/>
  <c r="T250" i="9"/>
  <c r="S250" i="9" s="1"/>
  <c r="S252" i="9"/>
  <c r="P134" i="9"/>
  <c r="W141" i="6"/>
  <c r="V141" i="6" s="1"/>
  <c r="V143" i="6"/>
  <c r="M34" i="5"/>
  <c r="M264" i="6"/>
  <c r="P264" i="6" s="1"/>
  <c r="Q264" i="6"/>
  <c r="Q282" i="9"/>
  <c r="M282" i="9"/>
  <c r="P282" i="9" s="1"/>
  <c r="I10" i="9"/>
  <c r="P203" i="9"/>
  <c r="N11" i="6"/>
  <c r="Q13" i="6"/>
  <c r="M13" i="6"/>
  <c r="P13" i="6" s="1"/>
  <c r="P298" i="9"/>
  <c r="T61" i="4"/>
  <c r="S61" i="4" s="1"/>
  <c r="H249" i="6"/>
  <c r="G249" i="6" s="1"/>
  <c r="M12" i="4" l="1"/>
  <c r="N10" i="4"/>
  <c r="M10" i="4" s="1"/>
  <c r="X10" i="6"/>
  <c r="M89" i="6"/>
  <c r="P89" i="6" s="1"/>
  <c r="Q89" i="6"/>
  <c r="M12" i="7"/>
  <c r="L10" i="9"/>
  <c r="J11" i="9"/>
  <c r="S11" i="5"/>
  <c r="U9" i="5"/>
  <c r="S9" i="5" s="1"/>
  <c r="Q11" i="9"/>
  <c r="N10" i="9"/>
  <c r="M11" i="9"/>
  <c r="Q10" i="7"/>
  <c r="P10" i="7" s="1"/>
  <c r="M142" i="9"/>
  <c r="Q142" i="9"/>
  <c r="T10" i="6"/>
  <c r="S10" i="6" s="1"/>
  <c r="S11" i="6"/>
  <c r="H10" i="9"/>
  <c r="G10" i="9" s="1"/>
  <c r="P251" i="6"/>
  <c r="J142" i="9"/>
  <c r="K10" i="9"/>
  <c r="J10" i="9" s="1"/>
  <c r="Q173" i="9"/>
  <c r="P22" i="5"/>
  <c r="R11" i="5"/>
  <c r="I11" i="5"/>
  <c r="I9" i="5" s="1"/>
  <c r="G22" i="5"/>
  <c r="G11" i="5" s="1"/>
  <c r="G9" i="5" s="1"/>
  <c r="P22" i="8"/>
  <c r="R11" i="8"/>
  <c r="M72" i="9"/>
  <c r="P72" i="9" s="1"/>
  <c r="Q72" i="9"/>
  <c r="N63" i="7"/>
  <c r="M63" i="7" s="1"/>
  <c r="O10" i="9"/>
  <c r="R10" i="9" s="1"/>
  <c r="R11" i="9"/>
  <c r="Q172" i="6"/>
  <c r="M172" i="6"/>
  <c r="P172" i="6" s="1"/>
  <c r="M11" i="6"/>
  <c r="P11" i="6" s="1"/>
  <c r="N10" i="6"/>
  <c r="Q11" i="6"/>
  <c r="T10" i="9"/>
  <c r="S10" i="9" s="1"/>
  <c r="S11" i="9"/>
  <c r="J295" i="6"/>
  <c r="P295" i="6" s="1"/>
  <c r="Q295" i="6"/>
  <c r="Q249" i="6"/>
  <c r="M249" i="6"/>
  <c r="P249" i="6" s="1"/>
  <c r="H10" i="6"/>
  <c r="G10" i="6" s="1"/>
  <c r="P173" i="9"/>
  <c r="L27" i="8"/>
  <c r="O34" i="8"/>
  <c r="J34" i="8"/>
  <c r="M34" i="8" s="1"/>
  <c r="W10" i="9"/>
  <c r="V10" i="9" s="1"/>
  <c r="V11" i="9"/>
  <c r="L9" i="5"/>
  <c r="O9" i="5" s="1"/>
  <c r="O11" i="5"/>
  <c r="K10" i="6"/>
  <c r="J10" i="6" s="1"/>
  <c r="W10" i="6"/>
  <c r="V10" i="6" s="1"/>
  <c r="M141" i="6"/>
  <c r="P141" i="6" s="1"/>
  <c r="Q141" i="6"/>
  <c r="J11" i="5"/>
  <c r="J9" i="5" l="1"/>
  <c r="M9" i="5" s="1"/>
  <c r="M11" i="5"/>
  <c r="N10" i="7"/>
  <c r="M10" i="7" s="1"/>
  <c r="P142" i="9"/>
  <c r="M10" i="6"/>
  <c r="P10" i="6" s="1"/>
  <c r="Q10" i="6"/>
  <c r="R9" i="8"/>
  <c r="P9" i="8" s="1"/>
  <c r="P11" i="8"/>
  <c r="R9" i="5"/>
  <c r="P9" i="5" s="1"/>
  <c r="P11" i="5"/>
  <c r="P11" i="9"/>
  <c r="M22" i="5"/>
  <c r="J27" i="8"/>
  <c r="M27" i="8" s="1"/>
  <c r="O27" i="8"/>
  <c r="L22" i="8"/>
  <c r="M10" i="9"/>
  <c r="P10" i="9" s="1"/>
  <c r="Q10" i="9"/>
  <c r="L11" i="8" l="1"/>
  <c r="J22" i="8"/>
  <c r="O22" i="8"/>
  <c r="J11" i="8" l="1"/>
  <c r="M22" i="8"/>
  <c r="O11" i="8"/>
  <c r="L9" i="8"/>
  <c r="O9" i="8" s="1"/>
  <c r="J9" i="8" l="1"/>
  <c r="M9" i="8" s="1"/>
  <c r="M1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Armine Kazaryan</author>
  </authors>
  <commentList>
    <comment ref="V56" authorId="0" shapeId="0" xr:uid="{00000000-0006-0000-0300-000001000000}">
      <text>
        <r>
          <rPr>
            <sz val="8"/>
            <color rgb="FF000000"/>
            <rFont val="Arial Armenian"/>
          </rPr>
          <t xml:space="preserve">Armine Kazaryan: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Armine Kazaryan</author>
  </authors>
  <commentList>
    <comment ref="V57" authorId="0" shapeId="0" xr:uid="{00000000-0006-0000-0600-000001000000}">
      <text>
        <r>
          <rPr>
            <sz val="8"/>
            <color rgb="FF000000"/>
            <rFont val="Arial Armenian"/>
          </rPr>
          <t xml:space="preserve">Armine Kazaryan:
</t>
        </r>
      </text>
    </comment>
  </commentList>
</comments>
</file>

<file path=xl/sharedStrings.xml><?xml version="1.0" encoding="utf-8"?>
<sst xmlns="http://schemas.openxmlformats.org/spreadsheetml/2006/main" count="4509" uniqueCount="581">
  <si>
    <t xml:space="preserve">Ð³í»Éí³Í  N 1 </t>
  </si>
  <si>
    <t>ՀՀ համայնքների միջնաժամկետ ծախսերի ծրագրի 2026-2028թթ. վարչական և ֆոնդային մասերի եկամուտները` ըստ ձևավորման աղբյուրների</t>
  </si>
  <si>
    <t>(Ñ³½³ñ ¹ñ³ÙÝ»ñáí)</t>
  </si>
  <si>
    <t>îáÕÇ NN</t>
  </si>
  <si>
    <t>ºÏ³Ùï³ï»ë³ÏÝ»ñÁ</t>
  </si>
  <si>
    <t>Ðá¹í³ÍÇ NN</t>
  </si>
  <si>
    <t>2024 փաստացի</t>
  </si>
  <si>
    <t xml:space="preserve">2025 հաստատված </t>
  </si>
  <si>
    <t xml:space="preserve">2026 թվական </t>
  </si>
  <si>
    <t xml:space="preserve"> 2026թ կանխատեսված և 2025թ. հաստատված բյուջեի տարբերություն</t>
  </si>
  <si>
    <t xml:space="preserve">2027 թվական </t>
  </si>
  <si>
    <t xml:space="preserve">2028 թվական </t>
  </si>
  <si>
    <t>Ծանոթություն</t>
  </si>
  <si>
    <t>ÀÝ¹³Ù»ÝÁ</t>
  </si>
  <si>
    <t>³Û¹ ÃíáõÙ`</t>
  </si>
  <si>
    <t>2026թ կանխատեսված և 2025թ. հաստատված բյուջեի տարբերության վերաբերյալ հիմնավորումներ</t>
  </si>
  <si>
    <t>í³ñã³Ï³Ý µÛáõç»</t>
  </si>
  <si>
    <t>ýáÝ¹³ÛÇÝ µÛáõç»</t>
  </si>
  <si>
    <t>1000</t>
  </si>
  <si>
    <t>ÀÜ¸²ØºÜÀ ºÎ²ØàôîÜºð</t>
  </si>
  <si>
    <t>1100</t>
  </si>
  <si>
    <t>1. Ð²ðÎºð ºì îàôðøºð     (ïáÕ 1110 + ïáÕ 1120 + ïáÕ 1130 +ïáÕ1140+ ïáÕ 1150 ) ,                   ³Û¹ ÃíáõÙ`</t>
  </si>
  <si>
    <t>7100</t>
  </si>
  <si>
    <t>1110</t>
  </si>
  <si>
    <t>1.1 ¶áõÛù³ÛÇÝ Ñ³ñÏ»ñ ³Ýß³ñÅ ·áõÛùÇó (ïáÕ 1111 + ïáÕ 1112+ïáÕ1113),                                           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</si>
  <si>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</si>
  <si>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</si>
  <si>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</si>
  <si>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</si>
  <si>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</si>
  <si>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</si>
  <si>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</si>
  <si>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</si>
  <si>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</si>
  <si>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</si>
  <si>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</si>
  <si>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</si>
  <si>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</si>
  <si>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</si>
  <si>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</si>
  <si>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</si>
  <si>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</si>
  <si>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</si>
  <si>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</si>
  <si>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</si>
  <si>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</si>
  <si>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</si>
  <si>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</si>
  <si>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</si>
  <si>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</si>
  <si>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</si>
  <si>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</si>
  <si>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</si>
  <si>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</si>
  <si>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</si>
  <si>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</si>
  <si>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</si>
  <si>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</si>
  <si>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</si>
  <si>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</si>
  <si>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</si>
  <si>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</si>
  <si>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</si>
  <si>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</si>
  <si>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</si>
  <si>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</si>
  <si>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</si>
  <si>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</si>
  <si>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</si>
  <si>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</si>
  <si>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</si>
  <si>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</si>
  <si>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</si>
  <si>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</si>
  <si>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</si>
  <si>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</si>
  <si>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</si>
  <si>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</si>
  <si>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</si>
  <si>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</si>
  <si>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</si>
  <si>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</si>
  <si>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</si>
  <si>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</si>
  <si>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          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</si>
  <si>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</si>
  <si>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</si>
  <si>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</si>
  <si>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</si>
  <si>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</si>
  <si>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</si>
  <si>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</si>
  <si>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</si>
  <si>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</si>
  <si>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</si>
  <si>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</si>
  <si>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</si>
  <si>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</si>
  <si>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</si>
  <si>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</si>
  <si>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</si>
  <si>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</si>
  <si>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</si>
  <si>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</si>
  <si>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       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</si>
  <si>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</si>
  <si>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</si>
  <si>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</si>
  <si>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</si>
  <si>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                                  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</si>
  <si>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</si>
  <si>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</si>
  <si>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                                   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</si>
  <si>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</si>
  <si>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</si>
  <si>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</si>
  <si>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</si>
  <si>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</si>
  <si>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</si>
  <si>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</si>
  <si>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</si>
  <si>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</si>
  <si>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</si>
  <si>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</si>
  <si>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</si>
  <si>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</si>
  <si>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</si>
  <si>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</si>
  <si>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</si>
  <si>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</si>
  <si>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</si>
  <si>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 (ïáÕ 1351 + ïáÕ 1352+ïáÕ 1353),                                                      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</si>
  <si>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</si>
  <si>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</si>
  <si>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</si>
  <si>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</si>
  <si>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</si>
  <si>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</si>
  <si>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</si>
  <si>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</si>
  <si>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</si>
  <si>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</si>
  <si>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</si>
  <si>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</si>
  <si>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</si>
  <si>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</si>
  <si>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</si>
  <si>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</si>
  <si>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</si>
  <si>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</si>
  <si>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</si>
  <si>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</si>
  <si>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</si>
  <si>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</si>
  <si>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</si>
  <si>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</si>
  <si>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</si>
  <si>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</si>
  <si>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</si>
  <si>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</si>
  <si>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</si>
  <si>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</si>
  <si>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</si>
  <si>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</si>
  <si>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</si>
  <si>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</si>
  <si>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</si>
  <si>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</si>
  <si>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</si>
  <si>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</si>
  <si>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</si>
  <si>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</si>
  <si>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</si>
  <si>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</si>
  <si>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</si>
  <si>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                                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</si>
  <si>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</si>
  <si>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</si>
  <si>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</si>
  <si>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</si>
  <si>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                                 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</si>
  <si>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</si>
  <si>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</si>
  <si>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</si>
  <si>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</si>
  <si>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                  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</si>
  <si>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</si>
  <si>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</si>
  <si>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</si>
  <si>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</si>
  <si>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</si>
  <si>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</si>
  <si>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</si>
  <si>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Ð³í»Éí³Í  N 2</t>
  </si>
  <si>
    <t xml:space="preserve">ՀՀ համայնքների 2026-2028թթ. միջնաժամկետ ծախսերի ծրագրերի պակացուրդի (դեֆիցիտի) ֆինանսավորումը ըստ աղբյուրների                                                </t>
  </si>
  <si>
    <t>´Ûáõç»ï³ÛÇÝ Í³Ëë»ñÇ ïÝï»ë³·Çï³Ï³Ý ¹³ë³Ï³ñ·Ù³Ý Ñá¹í³ÍÝ»ñÇ ³Ýí³ÝáõÙÝ»ñÁ</t>
  </si>
  <si>
    <t>NN</t>
  </si>
  <si>
    <t>8010</t>
  </si>
  <si>
    <t>ÀÜ¸²ØºÜÀ`</t>
  </si>
  <si>
    <t>8100</t>
  </si>
  <si>
    <t>². ÜºðøÆÜ ²Ô´ÚàôðÜºð</t>
  </si>
  <si>
    <t>8110</t>
  </si>
  <si>
    <t>1. öàÊ²èàô ØÆæàòÜºð</t>
  </si>
  <si>
    <t>8120</t>
  </si>
  <si>
    <t>1.2. ì³ñÏ»ñ ¨ ÷áË³ïíáõÃÛáõÝÝ»ñ (ëï³óáõÙ ¨ Ù³ñáõÙ)</t>
  </si>
  <si>
    <t>8121</t>
  </si>
  <si>
    <t>1.2.1. ì³ñÏ»ñ</t>
  </si>
  <si>
    <t>8122</t>
  </si>
  <si>
    <t xml:space="preserve">  - í³ñÏ»ñÇ ëï³óáõÙ</t>
  </si>
  <si>
    <t>9112</t>
  </si>
  <si>
    <t>áñÇó`</t>
  </si>
  <si>
    <t>8124</t>
  </si>
  <si>
    <t>³ÛÉ ³ÕµÛáõñÝ»ñÇó</t>
  </si>
  <si>
    <t>8160</t>
  </si>
  <si>
    <t>2. üÆÜ²Üê²Î²Ü ²ÎîÆìÜºð</t>
  </si>
  <si>
    <t>8161</t>
  </si>
  <si>
    <t>2.1. ´³ÅÝ»ïáÙë»ñ ¨ Ï³åÇï³ÉáõÙ ³ÛÉ Ù³ëÝ³ÏóáõÃÛáõÝ</t>
  </si>
  <si>
    <t>8164</t>
  </si>
  <si>
    <t>´³ÅÝ»ïáÙë»ñÇ »í Ï³åÇï³ÉáõÙ ³ÛÉ Ù³ëÝ³ÏóáõÃÛ³Ý Ó»éù µ»ñáõÙ</t>
  </si>
  <si>
    <t>6213</t>
  </si>
  <si>
    <t>8190</t>
  </si>
  <si>
    <t>2.3. Ð³Ù³ÛÝùÇ µÛáõç»Ç ÙÇçáóÝ»ñÇ ï³ñ»ëÏ½µÇ ³½³ï  ÙÝ³óáñ¹Á`</t>
  </si>
  <si>
    <t>8191</t>
  </si>
  <si>
    <t>2.3.1. Ð³Ù³ÛÝùÇ µÛáõç»Ç í³ñã³Ï³Ý Ù³ëÇ ÙÇçáóÝ»ñÇ ï³ñ»ëÏ½µÇ ³½³ï ÙÝ³óáñ¹</t>
  </si>
  <si>
    <t>9320</t>
  </si>
  <si>
    <t>8192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</si>
  <si>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</t>
  </si>
  <si>
    <t>8193</t>
  </si>
  <si>
    <t>- »ÝÃ³Ï³ ¿ áõÕÕÙ³Ý Ñ³Ù³ÛÝùÇ µÛáõç»Ç ýáÝ¹³ÛÇÝ  Ù³ë</t>
  </si>
  <si>
    <t>8194</t>
  </si>
  <si>
    <t xml:space="preserve"> 2.3.2. Ð³Ù³ÛÝùÇ µÛáõç»Ç ýáÝ¹³ÛÇÝ Ù³ëÇ ÙÇçáóÝ»ñÇ ï³ñ»ëÏ½µÇ ÙÝ³óáñ¹</t>
  </si>
  <si>
    <t>9330</t>
  </si>
  <si>
    <t>8195</t>
  </si>
  <si>
    <t>- ³é³Ýó í³ñã³Ï³Ý Ù³ëÇ ÙÇçáóÝ»ñÇ ï³ñ»ëÏ½µÇ ³½³ï ÙÝ³óáñ¹Çó ýáÝ¹³ÛÇÝ  Ù³ë Ùáõïù³·ñÙ³Ý »ÝÃ³Ï³ ·áõÙ³ñÇ</t>
  </si>
  <si>
    <t>8196</t>
  </si>
  <si>
    <t>- í³ñã³Ï³Ý Ù³ëÇ ÙÇçáóÝ»ñÇ ï³ñ»ëÏ½µÇ ³½³ï ÙÝ³óáñ¹Çó ýáÝ¹³ÛÇÝ  Ù³ë Ùáõïù³·ñÙ³Ý »ÝÃ³Ï³ ·áõÙ³ñÁ</t>
  </si>
  <si>
    <t>Ð³í»Éí³Í  N 3</t>
  </si>
  <si>
    <t>ՀՀ համայնքների 2026-2028թթ.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</si>
  <si>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>´³ÅÇÝ</t>
  </si>
  <si>
    <t>ÊáõÙµ</t>
  </si>
  <si>
    <t>¸³ë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</si>
  <si>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</si>
  <si>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ÀÜ¸²ØºÜÀ Ì²Êêºð</t>
  </si>
  <si>
    <t>2100</t>
  </si>
  <si>
    <t>01</t>
  </si>
  <si>
    <t>0</t>
  </si>
  <si>
    <t>ԸՆԴՀԱՆՈՒՐ ԲՆՈՒՅԹԻ ՀԱՆՐԱՅԻՆ ԾԱՌԱՅՈՒԹՅՈՒՆՆԵՐ</t>
  </si>
  <si>
    <t>այդ թվում՝</t>
  </si>
  <si>
    <t>….</t>
  </si>
  <si>
    <t>..</t>
  </si>
  <si>
    <t>.</t>
  </si>
  <si>
    <t>…………….</t>
  </si>
  <si>
    <t>այդ թվում ծախսերի վերծանումը` ըստ բյուջետային ծախսերի տնտեսագիտական դասակարգման հոդվածների</t>
  </si>
  <si>
    <t xml:space="preserve">ՊԱՇՏՊԱՆՈՒԹՅՈՒՆ </t>
  </si>
  <si>
    <t xml:space="preserve">ՀԱՍԱՐԱԿԱԿԱՆ ԿԱՐԳ, ԱՆՎՏԱՆԳՈՒԹՅՈՒՆ ԵՎ ԴԱՏԱԿԱՆ ԳՈՐԾՈՒՆԵՈՒԹՅՈՒՆ </t>
  </si>
  <si>
    <t xml:space="preserve">ՏՆՏԵՍԱԿԱՆ ՀԱՐԱԲԵՐՈՒԹՅՈՒՆՆԵՐ </t>
  </si>
  <si>
    <t>ՇՐՋԱԿԱ ՄԻՋԱՎԱՅՐԻ ՊԱՇՏՊԱՆՈՒԹՅՈՒՆ</t>
  </si>
  <si>
    <t xml:space="preserve">ԲՆԱԿԱՐԱՆԱՅԻՆ ՇԻՆԱՐԱՐՈՒԹՅՈՒՆ ԵՎ ԿՈՄՈՒՆԱԼ ԾԱՌԱՅՈՒԹՅՈՒՆ </t>
  </si>
  <si>
    <t xml:space="preserve">ԱՌՈՂՋԱՊԱՀՈՒԹՅՈՒՆ </t>
  </si>
  <si>
    <t xml:space="preserve">ՀԱՆԳԻՍՏ, ՄՇԱԿՈՒՅԹ ԵՎ ԿՐՈՆ </t>
  </si>
  <si>
    <t xml:space="preserve">ԿՐԹՈՒԹՅՈՒՆ </t>
  </si>
  <si>
    <t>ՍՈՑԻԱԼԱԿԱՆ ՊԱՇՏՊԱՆՈՒԹՅՈՒՆ</t>
  </si>
  <si>
    <t xml:space="preserve">ՀԻՄՆԱԿԱՆ ԲԱԺԻՆՆԵՐԻՆ ՉԴԱՍՎՈՂ ՊԱՀՈՒՍՏԱՅԻՆ ՖՈՆԴԵՐ </t>
  </si>
  <si>
    <t>*Բյուջետային ծախսերի գործառական դասակարգման տողերի, բաժինների, խմբերի և դասերի բացվածքը ներկայացնել համաձայն ՀՀ ֆինանսերի նախարարի 15.08.2008թ. N 730-Ն հրամանի (հատված 6-ում տրված բացվածքի)</t>
  </si>
  <si>
    <r>
      <t xml:space="preserve">ՀՀ համայնքների միջնաժամկետ ծախսերի ծրագրի 2026-2028թթ. վարչական և ֆոնդային մասերի եկամուտները` ըստ ձևավոր ման աղբյուրների                                    </t>
    </r>
    <r>
      <rPr>
        <sz val="12"/>
        <color rgb="FFFF0000"/>
        <rFont val="Arial Armenian"/>
      </rPr>
      <t xml:space="preserve">september 2025թ  </t>
    </r>
    <r>
      <rPr>
        <sz val="12"/>
        <color rgb="FF000000"/>
        <rFont val="Arial Armenian"/>
      </rPr>
      <t xml:space="preserve">         </t>
    </r>
  </si>
  <si>
    <t>2025 հաստատված</t>
  </si>
  <si>
    <t>2026թ կանխատեսված և 2025թ. հաստատված բյուջեի տարբերություն</t>
  </si>
  <si>
    <t xml:space="preserve">2028թվական </t>
  </si>
  <si>
    <t>2026թ կանխատեսված և 205թ. հաստատված բյուջեի տարբերության վերաբերյալ հիմնավորումներ</t>
  </si>
  <si>
    <t>Համայնքի բյուջեի  աճը   հիմնականում պայմանավորված է  է ելակետային տվյալների պարբերաբար ճշգրտումների /կադաստրային արժեքների , ՃՈ կողմից տրամադրված տվյալների փոփոխություն, տեղական տուրքեր և վճարներ վճարող տնտեսվարող կազմակերպությունների և ֆիզիկական անձանց գույքագրում / արդյունքում  բոլոր եկամտատեսակների թվի ,  ինչպես նաև  համահարթեցման սկզբունքով տրամադրվող դոտացիայի թվի մեծացմամբ:</t>
  </si>
  <si>
    <t>X</t>
  </si>
  <si>
    <t>x</t>
  </si>
  <si>
    <t>2481.4</t>
  </si>
  <si>
    <t>Նվազումը պայմանավորված է 2025 թվականի համար պլանավորվել է համաձայն ՀՀ,, Բյուջետային համակարգի մասին ,, ՀՀ օրենքի 31-րդ հոդվածի կետերին ու դրույթներին համապատասխան՝ ներառելով նաև   համայնքի վարչական տարածքում գտնվող շենքերի և շինությունների գույքահարկի և հողի հարկի  ապառքները, հաշվարկված տույժերն և տուգանքները ,ինպես նաև նախորդ տարիներին այդ հարկերի փաստացի հավաքագրման մակարդակը:</t>
  </si>
  <si>
    <r>
      <t>ÐáÕÇ Ñ³ñÏ</t>
    </r>
    <r>
      <rPr>
        <sz val="8"/>
        <color rgb="FFFF0000"/>
        <rFont val="Arial LatArm"/>
      </rPr>
      <t xml:space="preserve"> </t>
    </r>
    <r>
      <rPr>
        <sz val="8"/>
        <color rgb="FF000000"/>
        <rFont val="Arial LatArm"/>
      </rPr>
      <t>Ñ³Ù³ÛÝùÝ»ñÇ í³ñã³Ï³Ý ï³ñ³ÍùÝ»ñáõÙ  ·ïÝíáÕ ÑáÕÇ Ñ³Ù³ñ</t>
    </r>
  </si>
  <si>
    <t>55697.8</t>
  </si>
  <si>
    <t>Անշարժ գույքի հարկի աճը պայմանավորված է անշարժ գույքի շուկայական արժեքին մոտարկված կադաստրային արժեքի և ՀՕ 229-ի հոդվածի 1-ին մասի 2-7 կետերով սահմանված դրույքաչափերի փոփոխությամբ , էլեկտրոնային համակարգում անշարժ գույքի հարկերի տվյալների ճշգրտմամբ:</t>
  </si>
  <si>
    <t>Տեղական տուրքերի և վճարների2026 թվականի  աճը 2025 թվականի նպատմամբ պայմանավորված է գործող տնտեսվարող կազմակերպություների , ծառայություններ մատուցող ֆիզիկական անձանց  փաստացի գործունեության գույքագրմամբ , ,,Տեղական տուրքերի և վճարների մասին ,,ՀՀ օրենքով սահմանված կարգով դրույքաչափերի կիրառմամբ:</t>
  </si>
  <si>
    <t>2026 թվականի նկատմամբ աճը    պայմանավորված է  համայնքում   շինությունների շինարարական աշխատանքների իրականացմամբ:Դրույքաչափը սահմանված է ,,Տեղական տուրքերի և վճարների մասին ,,ՀՀ օրենքով սահմանված կարգով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</si>
  <si>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 2026թվականին գումարի փոփոխություն չի նախատեսվում ելնելով նախորդ տարիների փաստացի տվյալներից:2025 թվականի նկատմամբ չունենք շեղում</t>
  </si>
  <si>
    <t xml:space="preserve">պայմանավորված է վարչական տարածքում շինությունների, օբյեկտների քանդման  աշխատանքների իրականացմամբ,դրույքաչափը սահմանված է ,,Տեղական տուրքերի և վճարների մասին ,,ՀՀ օրենքով սահմանված կարգով ,2025 թվականի նկատմամբ չունենք շեղում: </t>
  </si>
  <si>
    <t xml:space="preserve">Աճը պայմանավորված է նոր բացված  բնական  գազի  վաճարքի կետ:Հաշվառված է 10 հեղուկ վառելիքի, սեղմված բնական գազի վաճառքի կետ, դրույքաչափը սահմանված է ,,Տեղական տուրքերի և վճարների մասին ,,ՀՀ օրենքով սահմանված կարգով: </t>
  </si>
  <si>
    <t xml:space="preserve">Համայնքի վարչական տարածքում գործում է երկու թանկարժեք մետաղների պատրաստված իրերի վաճառք, դրույքաչափը ,,Տեղական տուրքերի և վճարների մասին ,,ՀՀ օրենքով սահմանված կարգով,2025 թվականի նկատմամբ չունենք շեղում:  </t>
  </si>
  <si>
    <t>Համայնքում գործող  ոգելից և ալկոհոլային խմիչքների, ծխախոտի արտադրանքի վաճառքի օբյեկտների թվի գույքագրման փաստացի արդյունքներով 2025 թվականի նկատմամբ շեղում չունենք :  դրույքաչափերը սահմանված են ,,Տեղական տուրքերի և վճարների մասին ,,ՀՀ օրենքով սահմանված կարգով ;</t>
  </si>
  <si>
    <t xml:space="preserve">Պայմանավորված է համայնքի վարչական տարածքում հանրային սննդի, շահումով խաղերի , բաղնիքների (սաունաների )  ժամը 24.00 հետո ծառայություն մատուցող   օբյեկտների նվազմամբ , դրույքաչափերը սահմանված են ,,Տեղական տուրքերի և վճարների մասին ,,ՀՀ օրենքով սահմանված կարգով:2025 թվականի նկատմամբ չունենք շեղում:  </t>
  </si>
  <si>
    <t xml:space="preserve"> դրույքաչափերը սահմանված են ,,Տեղական տուրքերի և վճարների մասին ,,ՀՀ օրենքով սահմանված կարգով:2025 թվականի նկատմամբ շեղում չունենք </t>
  </si>
  <si>
    <t>Քաղաքային բնակավայրում տնային  կենդանիներ պահող ընտանիքներ չկան:</t>
  </si>
  <si>
    <t xml:space="preserve"> պայմանավորված է համայնքի վարչական տարածքում արտաքին գովազդի թույլտվություն ստացող կազմակերպությունների օգտագործվող գովազդային վահանակների քանակի , դրույքաչափերը սահմանված են ,,Տեղական տուրքերի և վճարների մասին ,,ՀՀ օրենքով սահմանված կարգով:2025 թվականի նկատմամբ շեղում չունենք </t>
  </si>
  <si>
    <t xml:space="preserve"> պայմանավորված է համայնքի վարչական տարածքում ,,Տաշիր,, խորհրդանիշը   ( անվանում  ), որպես օրենքով գրանցված ապրանքային նշան , ծառայություն մատուցող, աշխատանքներ կատարող և ապրանք արտադրող կազմակերպությունների  հստակ քանակի ,  , դրույքաչափերը սահմանված են ,,Տեղական տուրքերի և վճարների մասին ,,ՀՀ օրենքով սահմանված կարգով:2025 թվականի նկատմամբ շեղում չունենք </t>
  </si>
  <si>
    <t xml:space="preserve"> Համայնքի վարչական տարածքում չեն գործում  հոգեհանգստի / հրաժեշտի ծիսակատարության ծառայությունների իրականացման կազմակերպություններ ,   և գրանցված մարդատար տաքսու ծառայություններ իրականացնող օբյեկտներ :</t>
  </si>
  <si>
    <t xml:space="preserve">Ð³Ù³ÛÝùÇ í³ñã³Ï³Ý ï³ñ³ÍùáõÙ ï»ËÝÇÏ³Ï³Ý ¨ Ñ³ïáõÏ Ýß³Ý³ÏáõÃÛ³Ý Ññ³í³éáõÃÛáõÝ Çñ³Ï³Ý³óÝ»Éáõ ÃáõÛÉïíáõÃÛ³Ý Ñ³Ù³ñ,2025 թվականի նկատմամբ շեղում չունենք </t>
  </si>
  <si>
    <t>նվազեցումը պայմանավորված է համայնքի տարածքում գտնվող պետական տուրք գանձող մարմնի (քաղաքացիական կացության ակտերի գրանցման բաժնի և նոտարական գրասենյակի) կողմից մատուցված ծառայությունների քանակով ՝ հաշվի առնելով պետական տուրքի դրույքաչափ(եր)ը և վերջին երեք տարիների ընթացքում գանձված փաստացի գումարները,</t>
  </si>
  <si>
    <t>Չի  պայմանավորվել ³ñï³ùÇÝ å³ßïáÝ³Ï³Ý ¹ñ³Ù³ßÝáñÑÝ»ñ` ëï³óí³Í ÙÇç³½·³ÛÇÝ Ï³½Ù³Ï»ñåáõÃÛáõÝÝ»ñÇó Ï³åÇï³É Í³Ëë»ñÇ ýÇÝ³Ýë³íáñÙ³Ý Ýå³ï³Ïáí  տարբեր ոլորտային սուբվենցիոն ծրագրերի մասնակցությամբ</t>
  </si>
  <si>
    <t xml:space="preserve"> ֆինանսական համահարթեցման սկզբունքով տրամադրվող դոտացիան աճել  է համայնքի վարչական տարածքում բնակավայրերի  ելակետային տվյալների և ազգաբնակչությամբ թվաքանակի ճշգրտմամբ:</t>
  </si>
  <si>
    <t xml:space="preserve"> կապիտալ ծախսերի ֆինանսավորման նպատակային հատկացումների / սուբվենցիաներ/ նվազումը պայմանավորված է համայնքում սուբվենցիոն ծրագրերի  շրջանակներում իրականացվող շինարարական աշխատանքների  թվաքանակով: </t>
  </si>
  <si>
    <t xml:space="preserve"> Աճը  պայմանավորված է  առկա վարձակալական պայմանագրերով հաշվեգրված պայմանագրային գումարների պլանավորմամբ՝ հաշվի առնելով  անշարժ գույքի կադաստրային արժեքների փոփոխությունները և դրույքաչափերը՝ համաձայն ՀՕ 229-ի հոդվածի 1-ին մասի 2-7 կետերի և   պլանավորվող տարվա սկզբի դրությամբ կուտակվելիք ապառքների փոփոխության (մարման և/կամ նոր ապառքների առաջացման) դինամիկայով: </t>
  </si>
  <si>
    <t>պատվիրակված լիազորության իրականացման համար  պայմանագրային գումարն է, շեղում չունենք: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</si>
  <si>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</si>
  <si>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Կազմակերպվող մրցույթներն և աճուրդները չեն փոփոխվել ,2025 թվականի նկատմամբ շեղում չունենք </t>
  </si>
  <si>
    <t>Աղբահանության վճար վճարողների համար աղբահանության աշխատանքները կազմակերպելու համար տեղական վճարների աճ  նախատեսված չէ, ելնելով նախորդ տարիների փաստացի հավաքագրման գումարների չափերից:2025 թվականի նկատմամբ շեղում չունենք</t>
  </si>
  <si>
    <t>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համար2025 թվակաի նկատմամբ շեղում չունենք,ելնելով նախորդ տարիների փաստացի հավաքագրման գումարների չափերից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</si>
  <si>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</si>
  <si>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 xml:space="preserve"> Աճը պայմանավորված է  զուտ պարտքերի հավաքագրման ընթացքին:Ջրմուղ-կոյուղու ծառայություններ մատուցող կազմակերպությունների սպասարկման տարածքներում ներառված չե միայն մեկ բնակավայր, բնակչության թիվը մնում է անփոփոխ կամ նվազում է:  </t>
  </si>
  <si>
    <t xml:space="preserve"> պայմանավորված է համայնքային ենթակայության մանկապարտեզի ծառայությունից օգտվողների նախորդ տարիների կուտակված պարտավորությունների մարմամբ, հաշվարկի հիմքում  առկա է հաճախող երեխաների թիվը, սահմանված տեղական վճարները ըստ դրույքաչափերի,   օրենքով սահմանված կարգով արտոնություններից օգտվողների թիվն ու դրան համապատասխան հաշվեգրված վճարները: :2025 թվականի նկատմամբ չունենք շեղում:</t>
  </si>
  <si>
    <t xml:space="preserve">  Նվազումը պայմանավորված է համայնքի ենթակայության արտադպրոցական դաստիարակության հաստատությունների  արվեստի դպրոցի  և մշակույթի կենտրոնի ծառայություններից օգտվողների նախորդ տարիների կուտակված պարտավորությունների մարմամբ, հաշվարկի հիմքում  առկա է հաճախող երեխաների թիվը, սահմանված տեղական վճարները ըստ դրույքաչափերի,   օրենքով սահմանված կարգով արտոնություններից օգտվողների թիվն ու դրան համապատասխան հաշվեգրված վճարները:</t>
  </si>
  <si>
    <t>Համայնքի բոլոր  գյուղական բնակավայրերում իրականացվում են անասնաբուժական ծառայություններ, համայնքի ավագանու կողմից սահմանվել են անասնաբույժի կողմից մատուցվող վճարովի անասնաբուժական ծառայության համար դրույքաչափեր, որոնց հիման վրա  հաշվեգրվել է   իրականացվող միջոցառումները և նրանց համապատասխան՝ գանձվող վճարները: 2025 թվականի նկատմամբ շեղում չունենք:</t>
  </si>
  <si>
    <t xml:space="preserve"> պայմանավորված է վ³ñã³Ï³Ý Çñ³í³Ë³ËïáõÙÝ»ñÇ  թվի նվազեցմամբ, ելնելով նախորդ տարվա փաստացի քանակի:;2025 թվականի նկատմամբ շեղում չունենք:</t>
  </si>
  <si>
    <t>2025 թվականի նկատմամբ շեղում չունենք:</t>
  </si>
  <si>
    <t xml:space="preserve">2026-2028թթ. միջնաժամկետ ծախսերի ծրագրերի պակասուրդի (դեֆիցիտի) ֆինանսավորման շեղումները ըստ աղբյուրների պայմանավորված է նրանով, որ պլանավորված  տարեսկզբի ազատ մնացորդները 2026  թվականի համար մոտավոր, 2026 թվականի հունվար ամսվա ընթացքում կլինի համայնքի բյուջեի առաջին փոփոխությունը՝ վարչական և ֆոնդային մասերում տարեսկզբի ազատ մնացորդների լրացմամբ՝ հիմք ՀՀ Ֆինանսների նախարարության գանձապետական ծրագրի համապատասխան քաղվածքների: Չի նախատեսվում օգտվել վարկերից և փոխատվություններից, չունենք բաժնեմասեր և կապիտալներում այլ մասնակցություններ:  </t>
  </si>
  <si>
    <t>ՀՀ համայնքների 2025-2027թթ.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</si>
  <si>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</si>
  <si>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</si>
  <si>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</si>
  <si>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</si>
  <si>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2111</t>
  </si>
  <si>
    <t>úñ»Ýë¹Çñ ¨  ·áñÍ³¹Çñ Ù³ñÙÇÝÝ»ñ, å»ï³Ï³Ý Ï³é³í³ñáõÙ</t>
  </si>
  <si>
    <t>1. Î³é³í³ñÙ³Ý Ù³ñÙÝÇ å³Ñå³ÝáõÙ</t>
  </si>
  <si>
    <t>- ²ßË³ïáÕÝ»ñÇ ³ßË³ï³í³ñÓ»ñ ¨ Ñ³í»É³í×³ñÝ»ñ</t>
  </si>
  <si>
    <t>Աշխատողների աշխատավարձերի բարձրացում  չի նախատեսվում,  պայմանավորված է համայնքապետարանի աշխատակազմի կառուցվածքի, աշխատողների թվաքանակի և  դրույքաչափերից :  Ծախսերի ծրագրում համայնքի ղեկավարի, նրա աշխատակազմի աշխատանքի վարձատրության չափերը որոշվելէ ն ղեկավարվելով  «Տեղական ինքնակառավարման մասին» ՀՀ օրենքի 28-րդ և 34-րդ հոդվածների դրույթներով :2025 թվականի նկատմամբ չունենք շեղում</t>
  </si>
  <si>
    <t>- ä³ñ·¨³ïñáõÙÝ»ñ, ¹ñ³Ù³Ï³Ý Ëñ³ËáõëáõÙÝ»ñ ¨ Ñ³ïáõÏ í×³ñÝ»ñ</t>
  </si>
  <si>
    <t>- ¾Ý»ñ·»ïÇÏ Í³é³ÛáõÃÛáõÝÝ»ñ</t>
  </si>
  <si>
    <t xml:space="preserve">Էներգետիկ  ծառայությունները  պայմանավորված է բոլոր բնակավայրերում լուսավորության ցանցերի, գազատար համակարգերի ընդլայնում : Ծառայության ձեռքբերման համար գները սահմանվել են  համապատասխան կարգավորող մարմինների կողմից: </t>
  </si>
  <si>
    <t>- ÎáÙáõÝ³É Í³é³ÛáõÃÛáõÝÝ»ñ</t>
  </si>
  <si>
    <t>այս տնտեսագիտական հոդվածներով շեղումներ չունենք</t>
  </si>
  <si>
    <t>- Î³åÇ Í³é³ÛáõÃÛáõÝÝ»ñ</t>
  </si>
  <si>
    <t>- ²å³Ñáí³·ñ³Ï³Ý Í³Ëë»ñ</t>
  </si>
  <si>
    <t>- ¶áõÛùÇ ¨ ë³ñù³íáñáõÙÝ»ñÇ í³ñÓ³Ï³ÉáõÃÛáõÝ</t>
  </si>
  <si>
    <t>- Ü»ñùÇÝ ·áñÍáõÕáõÙÝ»ñ</t>
  </si>
  <si>
    <t>Ներքին և արտաքին գործուղումները աճել են՝ հաշվի առնելով վերապատրաստման համար նախատեսված գործուղման ծախսերի տարեկան քանակը :</t>
  </si>
  <si>
    <t>- ²ñï³ë³ÑÙ³ÝÛ³Ý ·áñÍáõÕáõÙÝ»ñÇ ·Íáí Í³Ëë»ñ</t>
  </si>
  <si>
    <t>- ì³ñã³Ï³Ý Í³é³ÛáõÃÛáõÝÝ»ñ</t>
  </si>
  <si>
    <t>- Ð³Ù³Ï³ñ·ã³ÛÇÝ Í³é³ÛáõÃÛáõÝÝ»ñ</t>
  </si>
  <si>
    <t xml:space="preserve"> համակարգչային ծառայությունները   2025 թվականի համեմատ չի փոփոխվել,ամսեկան համակարգչային սպասարկումներ ու ծառայություններ իրականացնող  կազմակերպությեւնների հետ կնքված պայմանագրերի հիման վրա:</t>
  </si>
  <si>
    <t>- ²ßË³ï³Ï³½ÙÇ Ù³ëÝ³·Çï³Ï³Ý ½³ñ·³óÙ³Ý Í³é³ÛáõÃÛáõÝÝ»ñ</t>
  </si>
  <si>
    <t>- î»Õ»Ï³ïí³Ï³Ý Í³é³ÛáõÃÛáõÝÝ»ñ</t>
  </si>
  <si>
    <t>- Ü»ñÏ³Û³óáõóã³Ï³Ý Í³Ëë»ñ</t>
  </si>
  <si>
    <t>- ÀÝ¹Ñ³Ýáõñ µÝáõÛÃÇ ³ÛÉ Í³é³ÛáõÃÛáõÝÝ»ñ</t>
  </si>
  <si>
    <t xml:space="preserve">Մասնագիտական և ընդհանուր բնույթի ծառայությունները  2025 թվականի համեմատ չի փոփոխվել,հաշվի առնելով   նախորդ  տարվա ժամանակահատվածում իրականացված   ծախսերի փաստացի  չափը:  </t>
  </si>
  <si>
    <t>- Ø³ëÝ³·Çï³Ï³Ý Í³é³ÛáõÃÛáõÝÝ»ñ</t>
  </si>
  <si>
    <t>Ø»ù»Ý³Ý»ñÇ ¨ ë³ñù³íáñáõÙÝ»ñÇ ÁÝÃ³óÇÏ Ýáñá·áõÙ ¨ å³Ñå³ÝáõÙ</t>
  </si>
  <si>
    <t>մեքենաների և սարքավորումների ընթացիկ նորոգում և պահպանում հոդվածով  գումարի փոփոխություն չի նախատեսվել ելնելով նախորդ տարիների փաստացի ծախսված գումարի հետ;2025 թվականի նկատմամբ չունենք շեղում</t>
  </si>
  <si>
    <t>- ¶ñ³ë»ÝÛ³Ï³ÛÇÝ ÝÛáõÃ»ñ ¨ Ñ³·áõëï</t>
  </si>
  <si>
    <t>Գրասենյակային, կենցաղային,  տրանսպորտային և հատուկ նպատակային նյութերի ձեռք բերման համար նախատեսված տնտեսագիտական հոդվածները ընդհանուր թվով չեն աճել  ՝ պայմանավորված ձեռք բերվող ապրանքների քանակի՝ հիմք ընդունելով  տախորդ տարվա փաստացի  ծախսերը;2025 թվականի նկատմամբ չունենք շեղում</t>
  </si>
  <si>
    <t>- îñ³Ýëåáñï³ÛÇÝ ÝÛáõÃ»ñ</t>
  </si>
  <si>
    <t>- Î»Ýó³Õ³ÛÇÝ ¨ Ñ³Ýñ³ÛÇÝ ëÝÝ¹Ç ÝÛáõÃ»ñ</t>
  </si>
  <si>
    <t>- Ð³ïáõÏ Ýå³ï³Ï³ÛÇÝ ³ÛÉ ÝÛáõÃ»ñ</t>
  </si>
  <si>
    <t>- ä³ñï³¹Çñ í×³ñÝ»ñ</t>
  </si>
  <si>
    <t>- ²ÛÉ Í³Ëë»ñ</t>
  </si>
  <si>
    <t>- îñ³Ýëåáñï³ÛÇÝ ë³ñù³íáñáõÙÝ»ñ</t>
  </si>
  <si>
    <t xml:space="preserve"> Տրանսպորտային, վարչական և այլ սարքավորումներ նախատեսվում համայնքապետարանի համար ձեռք բերել  2024 թ փաստացի ծախսված գումարի չափով</t>
  </si>
  <si>
    <t>- ì³ñã³Ï³Ý ë³ñù³íáñáõÙÝ»ñ</t>
  </si>
  <si>
    <t>- ²ÛÉ Ù»ù»Ý³Ý»ñ ¨ ë³ñù³íáñáõÙÝ»ñ</t>
  </si>
  <si>
    <t>2130</t>
  </si>
  <si>
    <t>3</t>
  </si>
  <si>
    <t>ÀÝ¹Ñ³Ýáõñ µÝáõÛÃÇ Í³é³ÛáõÃÛáõÝÝ»ñ</t>
  </si>
  <si>
    <t>2131</t>
  </si>
  <si>
    <t>²ßË³ï³Ï³½ÙÇ /Ï³¹ñ»ñÇ/ ·Íáí ÁÝ¹Ñ³Ýáõñ µÝáõÛÃÇ Í³é³ÛáõÃÛáõÝÝ»ñ</t>
  </si>
  <si>
    <t>1. ø³Õ³ù³óÇ³Ï³Ý Ï³óáõÃÛ³Ý ³Ïï»ñÇ ·ñ³ÝóÙ³Ý Í³é³ÛáõÃÛ³Ý ·áñÍáõÝ»áõÃÛ³Ý Ï³½Ù³Ï»ñåáõÙ (å³ïíÇñ³Ïí³Í ÉÇ³½áñáõÃÛáõÝÝ»ñ)</t>
  </si>
  <si>
    <t>Ընդհանուր բնույթի ծառայություններ՝ պայմանավորված է Տաշիր համայնքապետարանի և ՀՀ Արդարադատության նախարարության միջև կնքված պայմանագրով, որը վերաբերում է ՔԿԱԳ-ի գործունեությանը:</t>
  </si>
  <si>
    <t>2150</t>
  </si>
  <si>
    <t>5</t>
  </si>
  <si>
    <t>ÀÝ¹Ñ³Ýáõñ µÝáõÛÃÇ Ñ³Ýñ³ÛÇÝ Í³é³ÛáõÃÛáõÝÝ»ñÇ ·Íáí Ñ»ï³½áï³Ï³Ý ¨ Ý³Ë³·Í³ÛÇÝ ³ßË³ï³ÝùÝ»ñ</t>
  </si>
  <si>
    <t>2151</t>
  </si>
  <si>
    <t>1. Ü³Ë³·Í³ÛÇÝ ³ßË³ï³ÝùÝ»ñ</t>
  </si>
  <si>
    <t xml:space="preserve"> -Ø³ëÝ³·Çï³Ï³Ý Í³é³ÛáõÃÛáõÝÝ»ñ</t>
  </si>
  <si>
    <t>Ավելացումը պայմանավորված է 2025 թվականին տնտեսական հարաբերություններ  ոլորտում  սուբվենցիոն ծրագրերի իրականացման հետ կապված նախագծահետազոտական աշխատանքներ:</t>
  </si>
  <si>
    <t xml:space="preserve"> -ä³ñï³¹Çñ í×³ñÝ»ñ</t>
  </si>
  <si>
    <t>- Ü³Ë³·Í³Ñ»ï³½áï³Ï³Ý Í³Ëë»ñ</t>
  </si>
  <si>
    <t>2160</t>
  </si>
  <si>
    <t>6</t>
  </si>
  <si>
    <t>ÀÝ¹Ñ³Ýáõñ µÝáõÛÃÇ Ñ³Ýñ³ÛÇÝ Í³é³ÛáõÃÛáõÝÝ»ñ (³ÛÉ ¹³ë»ñÇÝ ãå³ïÏ³ÝáÕ)</t>
  </si>
  <si>
    <t>2161</t>
  </si>
  <si>
    <t xml:space="preserve"> - ²ÛÉ ÁÝÃ³óÇÏ ¹ñ³Ù³ßÝáñÑÝ»ñ                                                         </t>
  </si>
  <si>
    <t xml:space="preserve"> -ÜíÇñ³ïíáõÃÛáõÝÝ»ñ ³ÛÉ ß³ÑáõÛÃ ãÑ»ï³åÝ¹áÕ Ï³½Ù³Ï»ñåáõÃÛáõÝÝ»ñÇÝ</t>
  </si>
  <si>
    <t xml:space="preserve"> -Þ»Ýù»ñÇ ¨ ßÇÝáõÃÛáõÝÝ»ñÇ Ï³éáõóáõÙ</t>
  </si>
  <si>
    <t xml:space="preserve"> Նվազումը պայմանավորված է նրանով որ 2025թ    այս ոլորտով Տաշիր համայնքում  սուբվենցիոն ծրագրերի իրականացման աշխատանքներ չի պլանավորբել:</t>
  </si>
  <si>
    <t>1. ¸ÇÙáõÙÝ»ñ, Ñ³Ûó³¹ÇÙáõÙÝ»ñ, ¹³ï³ñ³ÝÇ áñáßáõÙÝ»ñÇ ¨ í×ÇéÝ»ñÇ ¹»Ù í»ñ³ùÝÝÇã ¨ í×é³µ»Ï µáÕáùÝ»ñ Ý»ñÏ³Û³óÝ»ÉÇë ë³ÑÙ³Ýí³Í í×³ñáõÙÝ»ñ</t>
  </si>
  <si>
    <t>2. ¶áõÛùÇ ÝÏ³ïÙ³Ùµ Çñ³íáõÝùÝ»ñÇ ·ñ³ÝóÙ³Ý, ·Ý³Ñ³ïÙ³Ý  ¨ ï»Õ»Ï³ïíáõÃÛ³Ý ïñ³Ù³¹ñÙ³Ý Ñ»ï Ï³åí³Í í×³ñáõÙÝ»ñ</t>
  </si>
  <si>
    <t>- Þ»Ýù»ñÇ ¨ ßÇÝáõÃÛáõÝÝ»ñÇ Ï³åÇï³É í»ñ³Ýáñá·áõÙ</t>
  </si>
  <si>
    <t>2200</t>
  </si>
  <si>
    <t>02</t>
  </si>
  <si>
    <t>ä²Þîä²ÜàôÂÚàôÜ</t>
  </si>
  <si>
    <t>2220</t>
  </si>
  <si>
    <t>2</t>
  </si>
  <si>
    <t>ø³Õ³ù³óÇ³Ï³Ý å³ßïå³ÝáõÃÛáõÝ</t>
  </si>
  <si>
    <t>2221</t>
  </si>
  <si>
    <r>
      <rPr>
        <sz val="8"/>
        <color rgb="FF000000"/>
        <rFont val="Arial LatArm"/>
      </rPr>
      <t xml:space="preserve">ø³Õ³ù³óÇ³Ï³Ý å³ßïå³ÝáõÃÛáõÝ ոլորտում </t>
    </r>
    <r>
      <rPr>
        <sz val="8"/>
        <color rgb="FF000000"/>
        <rFont val="Arial Armenian"/>
      </rPr>
      <t xml:space="preserve">վազումը պայմանավորված է  </t>
    </r>
    <r>
      <rPr>
        <sz val="8"/>
        <color rgb="FF000000"/>
        <rFont val="Arial Armenian"/>
      </rPr>
      <t xml:space="preserve"> նախորդ  երեք տարիների ընթացքում փաստացի ծախեր չունենալու պատճարով </t>
    </r>
  </si>
  <si>
    <t xml:space="preserve"> -Þ»Ýù»ñÇ ¨ Ï³éáõÛóÝ»ñÇ ÁÝÃ³óÇÏ Ýáñá·áõÙ ¨ å³Ñå³ÝáõÙ</t>
  </si>
  <si>
    <t xml:space="preserve"> -Ð³ïáõÏ Ýå³ï³Ï³ÛÇÝ ³ÛÉ ÝÛáõÃ»ñ</t>
  </si>
  <si>
    <t>2250</t>
  </si>
  <si>
    <t>ä³ßïå³ÝáõÃÛáõÝ (³ÛÉ ¹³ë»ñÇÝ ãå³ïÏ³ÝáÕ)</t>
  </si>
  <si>
    <t>2251</t>
  </si>
  <si>
    <t>2. ²ÛÉÁÝïñ³Ýù³ÛÇÝ ³ßË³ï³Ýù³ÛÇÝ Í³é³ÛáõÃÛ³Ý Çñ³Ï³Ý³óáõÙ</t>
  </si>
  <si>
    <t>- êáõµëÇ¹Ç³Ý»ñ áã ýÇÝ³Ýë³Ï³Ý å»ï³Ï³Ý (Ñ³Ù³ÛÝù³ÛÇÝ) Ï³½Ù³Ï»ñåáõÃÛáõÝÝ»ñÇÝ</t>
  </si>
  <si>
    <t>2400</t>
  </si>
  <si>
    <t>04</t>
  </si>
  <si>
    <t>îÜîºê²Î²Ü Ð²ð²´ºðàôÂÚàôÜÜºð</t>
  </si>
  <si>
    <t>2410</t>
  </si>
  <si>
    <t>ÀÝ¹Ñ³Ýáõñ µÝáõÛÃÇ ïÝï»ë³Ï³Ý, ³é¨ïñ³ÛÇÝ ¨ ³ßË³ï³ÝùÇ ·Íáí Ñ³ñ³µ»ñáõÃÛáõÝÝ»ñ</t>
  </si>
  <si>
    <t>2411</t>
  </si>
  <si>
    <t>ÀÝ¹Ñ³Ýáõñ µÝáõÛÃÇ ïÝï»ë³Ï³Ý ¨ ³é¨ïñ³ÛÇÝ  Ñ³ñ³µ»ñáõÃÛáõÝÝ»ñ</t>
  </si>
  <si>
    <t>1. Æñ³í³Ë³Ëï ßñçÇÏ ³é¨ïñÇ Ï»ïÁ Ï³Ù ïñ³Ýëåáñï³ÛÇÝ ÙÇçáóÁ Ñ³ïáõÏ ï³ñ³Íù ï»Õ³÷áËÙ³Ý ¨ å³Ñå³ÝÙ³Ý Í³é³ÛáõÃÛáõÝ</t>
  </si>
  <si>
    <t>2. ÆÝùÝ³Ï³Ù ï»Õ³¹ñí³Í ³é¨ïñÇ, Í³é³ÛáõÃÛáõÝÝ»ñÇ Ù³ïáõóÙ³Ý ûµÛ»ÏïÝ»ñÇ ³å³ÙáÝï³ÅÙ³Ý, ï»Õ³÷áËÙ³Ý ¨ å³Ñå³ÝÙ³Ý Í³é³ÛáõÃÛáõÝÝ»ñ</t>
  </si>
  <si>
    <t>2420</t>
  </si>
  <si>
    <t>¶ÛáõÕ³ïÝï»ëáõÃÛáõÝ, ³Ýï³é³ÛÇÝ ïÝï»ëáõÃÛáõÝ, ÓÏÝáñëáõÃÛáõÝ ¨ áñëáñ¹áõÃÛáõÝ</t>
  </si>
  <si>
    <t xml:space="preserve">¶ÛáõÕ³ïÝï»ëáõÃÛáõÝ </t>
  </si>
  <si>
    <r>
      <t xml:space="preserve"> </t>
    </r>
    <r>
      <rPr>
        <sz val="9"/>
        <color rgb="FF000000"/>
        <rFont val="Arial LatArm"/>
      </rPr>
      <t>îñ³Ýëåáñï³ÛÇÝ ë³ñù³íáñáõÙÝ»ñ</t>
    </r>
  </si>
  <si>
    <t>2424</t>
  </si>
  <si>
    <t>4</t>
  </si>
  <si>
    <t>àéá·áõÙ</t>
  </si>
  <si>
    <t>1. àéá·Ù³Ý ó³ÝóÇ Ï³éáõóáõÙ ¨ í»ñ³Ýáñá·áõÙ</t>
  </si>
  <si>
    <t>- Þ»Ýù»ñÇ ¨ ßÇÝáõÃÛáõÝÝ»ñÇ Ï³éáõóáõÙ</t>
  </si>
  <si>
    <t>2430</t>
  </si>
  <si>
    <t>ì³é»ÉÇù ¨ ¿Ý»ñ·»ïÇÏ³</t>
  </si>
  <si>
    <t>2435</t>
  </si>
  <si>
    <t>¾É»Ïïñ³¿Ý»ñ·Ç³</t>
  </si>
  <si>
    <t>2450</t>
  </si>
  <si>
    <t>îñ³Ýëåáñï</t>
  </si>
  <si>
    <t>2451</t>
  </si>
  <si>
    <t>Ö³Ý³å³ñÑ³ÛÇÝ ïñ³Ýëåáñï</t>
  </si>
  <si>
    <t>,,Ö³Ý³å³ñÑ³ÛÇÝ ïñ³Ýëåáñï,, ոլորտի աճը պայմանավորված է  Տաշիր համայնքի  ողճ տարածքով պլանավորված աշխատանքների  է ինչպես ճանապարհների  ընթացիկ նորոգման աշխատանքներ այնպես ել  միջբնակավայրերի և ներբնակավայրերի ասֆալտապատման սուբվենցիոն ծրագեր,իսկ կապիտալ ծախսերի նվազումը պայմանավորված է 2025թ սուբվենցիոն ծրագրի նախատեսված գումարով:</t>
  </si>
  <si>
    <t>1. ²ëý³Éï-µ»ïáÝÛ³  Í³ÍÏÇ í»ñ³Ýáñá·áõÙ ¨ å³Ñå³ÝáõÙ</t>
  </si>
  <si>
    <t>- Þ»Ýù»ñÇ ¨ Ï³éáõÛóÝ»ñÇ ÁÝÃ³óÇÏ Ýáñá·áõÙ ¨ å³Ñå³ÝáõÙ</t>
  </si>
  <si>
    <t>2470</t>
  </si>
  <si>
    <t>7</t>
  </si>
  <si>
    <t>²ÛÉ µÝ³·³í³éÝ»ñ</t>
  </si>
  <si>
    <t>2473</t>
  </si>
  <si>
    <t>¼µáë³ßñçáõÃÛáõÝ</t>
  </si>
  <si>
    <t>1. ¼µáë³ßñçáõÃÛ³Ý ½³ñ·³óáõÙ</t>
  </si>
  <si>
    <t>2490</t>
  </si>
  <si>
    <t>9</t>
  </si>
  <si>
    <t>îÝï»ë³Ï³Ý Ñ³ñ³µ»ñáõÃÛáõÝÝ»ñ (³ÛÉ ¹³ë»ñÇÝ ãå³ïÏ³ÝáÕ)</t>
  </si>
  <si>
    <t>Նախատեսված է իրականացնելու  համայնքային սեփականություն համարվող հողերի վաճառքներ,որոնք կուղղվեն համայնքի բյուջեի ֆոնդային մաս՝ որպես համայնքի մասնաբաժիններ՝ սուբվենցիոն ծրագրերի իրականացման համար: 2025 թվականի նկատմամբ շեղում չունենք :</t>
  </si>
  <si>
    <t>2491</t>
  </si>
  <si>
    <t>5. àã ýÇÝ³Ýë³Ï³Ý ³ÏïÇíÝ»ñÇ ûï³ñáõÙÇó Ùáõïù»ñ</t>
  </si>
  <si>
    <t>²ÜÞ²ðÄ ¶àôÚøÆ Æð²òàôØÆò Øàôîøºð</t>
  </si>
  <si>
    <t>Þ²ðÄ²Î²Ü ¶àôÚøÆ Æð²òàôØÆò Øàôîøºð</t>
  </si>
  <si>
    <t>ÐàÔÆ Æð²òàôØÆò Øàôîøºð</t>
  </si>
  <si>
    <t>2500</t>
  </si>
  <si>
    <t>05</t>
  </si>
  <si>
    <t>Þðæ²Î²  ØÆæ²ì²ÚðÆ ä²Þîä²ÜàôÂÚàôÜ</t>
  </si>
  <si>
    <t>2510</t>
  </si>
  <si>
    <t>²Õµ³Ñ³ÝáõÙ</t>
  </si>
  <si>
    <r>
      <rPr>
        <sz val="8"/>
        <color rgb="FF000000"/>
        <rFont val="Arial LatArm"/>
      </rPr>
      <t xml:space="preserve">  ,,²Õµ³Ñ³ÝáõÃÛáõÝ ¨ ë³ÝÇï³ñ³Ï³Ý Ù³ùñáõÙ,, ոլորտի </t>
    </r>
    <r>
      <rPr>
        <sz val="8"/>
        <color rgb="FF000000"/>
        <rFont val="Arial Armenian"/>
      </rPr>
      <t xml:space="preserve"> Տաշիր համայնքի  բնակավայրերում աղբահանության ծառայություն մատուցելու   կազմակերպության հետ կնքված պայմանագրի հիման վրա:  2025 թվականի նկատմամբ շեղում չունենք</t>
    </r>
  </si>
  <si>
    <t>2511</t>
  </si>
  <si>
    <t>1. ²Õµ³Ñ³ÝáõÃÛáõÝ ¨ ë³ÝÇï³ñ³Ï³Ý Ù³ùñáõÙ</t>
  </si>
  <si>
    <t xml:space="preserve"> -ÀÝ¹Ñ³Ýáõñ µÝáõÛÃÇ ³ÛÉ Í³é³ÛáõÃÛáõÝÝ»ñ</t>
  </si>
  <si>
    <t>2520</t>
  </si>
  <si>
    <t>Î»Õï³çñ»ñÇ Ñ»é³óáõÙ</t>
  </si>
  <si>
    <t>2521</t>
  </si>
  <si>
    <r>
      <rPr>
        <sz val="8"/>
        <color rgb="FF000000"/>
        <rFont val="Arial LatArm"/>
      </rPr>
      <t>,,Î»Õï³çñ»ñÇ Ñ»é³óáõÙ,, ոլորտի</t>
    </r>
    <r>
      <rPr>
        <sz val="8"/>
        <color rgb="FF000000"/>
        <rFont val="Arial Armenian"/>
      </rPr>
      <t xml:space="preserve"> ը  պայմանավորված է   Տաշիր համայնքի  բնակավայրերում   տարածքների մաքրման աշխատանքներ կեղտաջրերից:</t>
    </r>
    <r>
      <rPr>
        <sz val="8"/>
        <color rgb="FF000000"/>
        <rFont val="Arial Armenian"/>
      </rPr>
      <t>2025 թվականի նկատմամբ շեղում չունենք</t>
    </r>
  </si>
  <si>
    <t>2560</t>
  </si>
  <si>
    <t>Þñç³Ï³ ÙÇç³í³ÛñÇ å³ßïå³ÝáõÃÛáõÝ  (³ÛÉ ¹³ë»ñÇÝ ãå³ïÏ³ÝáÕ)</t>
  </si>
  <si>
    <t>2561</t>
  </si>
  <si>
    <t>,,Շրջակա միջավայրի պաշտպանության ոլորտում,, աճը  պայմանավորված է    համայնքի բարեկարգված , կանաչապատ  տարածքների ավելացմամբ, որը հետևաբար ավելանում է աճեցվող ակտիվների ձեռք բերման ծախսերը  և այդ տարածքների սպասարկման ծախսերը:</t>
  </si>
  <si>
    <t xml:space="preserve">-Աճեցվող ակտիվներ </t>
  </si>
  <si>
    <t>2600</t>
  </si>
  <si>
    <t>06</t>
  </si>
  <si>
    <t>´Ü²Î²ð²Ü²ÚÆÜ ÞÆÜ²ð²ðàôÂÚàôÜ ºì ÎàØàôÜ²È Ì²è²ÚàôÂÚàôÜÜºð</t>
  </si>
  <si>
    <t>2610</t>
  </si>
  <si>
    <t>´Ý³Ï³ñ³Ý³ÛÇÝ ßÇÝ³ñ³ñáõÃÛáõÝ</t>
  </si>
  <si>
    <t>2611</t>
  </si>
  <si>
    <t>,,բնակարանային շինարարություն,, ոլորտի նվազումը  պայմանավորված է   2026թ պլանավորված Տաշիր համայնքի  բազմաբնակարան շենքերի տանիքների վերանորոգման ծրագրից  էներգոարդյունավետության և ջերմաարդյունավետության բարձրացման ծրագրի պլանավորմամբ, իսկ  բազմաբնակարան շենքերի ընթացիկ նորոգման ծախսերի    պայմանավորված է  նախորդ տարիների փաստացի ծախսերից ելնելով: 2025 թվականի նկատմամբ շեղում չունենք</t>
  </si>
  <si>
    <t xml:space="preserve"> - Þ»Ýù»ñÇ ¨ ßÇÝáõÃÛáõÝÝ»ñÇ Ï³åÇï³É í»ñ³Ýáñá·áõÙ</t>
  </si>
  <si>
    <t>æñ³Ù³ï³Ï³ñ³ñáõÙ</t>
  </si>
  <si>
    <t xml:space="preserve">æñ³Ù³ï³Ï³ñ³ñáõÙ </t>
  </si>
  <si>
    <t>³Û¹ ÃíáõÙ Í³Ëë»ñÇ í»ñÍ³ÝáõÙÁ` Áëï µÛáõç»ï³ÛÇÝ Í³Ëë»ñÇ ïÝï»ë³·Çï³Ï³Ý ¹³ë³Ï³ñ·Ù³Ý Ñá¹í³ÍÝ»ñÇ</t>
  </si>
  <si>
    <t xml:space="preserve">  ,,æñ³Ù³ï³Ï³ñ³ñáõÙ ,, ոլորտի աճը պայմանավորված է  ջրատարների   շահագործման համար ընթացիկ ծախսեր.   </t>
  </si>
  <si>
    <r>
      <t xml:space="preserve"> -</t>
    </r>
    <r>
      <rPr>
        <sz val="8"/>
        <color rgb="FF000000"/>
        <rFont val="Arial LatArm"/>
      </rPr>
      <t>Þ»Ýù»ñÇ ¨ ßÇÝáõÃÛáõÝ. Ï³åÇï³É í»ñ³Ýáñá·áõÙ</t>
    </r>
  </si>
  <si>
    <t>2640</t>
  </si>
  <si>
    <t>öáÕáóÝ»ñÇ Éáõë³íáñáõÙ</t>
  </si>
  <si>
    <t>2641</t>
  </si>
  <si>
    <t>2026 թ այս ոլորտում  նախատեսվել Տաշիր համայնքի մի շարք   բնակավայրերի  փողոցների լուսավորության ցանցի ընդլայնում ծրագիր, համեմատած 2025 թ հետ  ավելի փոքր է ,այդ իսկ պատճարով  ունենք բացասական տարբերություն, իսկ ընթացիկ ծախսերի համար ելնելով նախորդ տարվա փաստացի ծախսերից  շեղում չունենք;</t>
  </si>
  <si>
    <t>2660</t>
  </si>
  <si>
    <t>´Ý³Ï³ñ³Ý³ÛÇÝ ßÇÝ³ñ³ñáõÃÛ³Ý ¨ ÏáÙáõÝ³É Í³é³ÛáõÃÛáõÝÝ»ñ  (³ÛÉ ¹³ë»ñÇÝ ãå³ïÏ³ÝáÕ)</t>
  </si>
  <si>
    <t>2661</t>
  </si>
  <si>
    <t>Հանրագումարային աճը  պայմանավորված է ,,Տաշիրի կոմունալ տնտեսություն  և բարեկարգում,, ՀՈԱԿ-ի 2026 թվականի համար աշխատողների հաստիքացուցակում նախատեսվում է հաստիքային միավորների և դրույքաչափերի փոփոխություն: Ծախսերի ծրագրում ՀՈԱԿ-ի աշխատողների աշխատանքի վարձատրության չափերը որոշվել են   ղեկավարվում է «Տեղական ինքնակառավարման մասին» ՀՀ օրենքի 28-րդ և 34-րդ հոդվածների դրույթներով :</t>
  </si>
  <si>
    <t>ÀÝÃ³óÇÏ ¹ñ³Ù³ßÝáñÑÝ»ñ å»ï³Ï³Ý ¨ Ñ³Ù³ÛÝùÝ»ñÇ áã ³é¨ïñ³ÛÇÝ Ï³½Ù³Ï»ñåáõÃÛáõÝÝ»ñÇÝ</t>
  </si>
  <si>
    <t>08</t>
  </si>
  <si>
    <t>Ð²Ü¶Æêî, ØÞ²ÎàôÚÂ ºì ÎðàÜ</t>
  </si>
  <si>
    <t>Ð³Ý·ëïÇ ¨ ëåáñïÇ Í³é³ÛáõÃÛáõÝÝ»ñ</t>
  </si>
  <si>
    <t xml:space="preserve">,,Ð³Ý·ëïÇ ¨ ëåáñïÇ Í³é³ÛáõÃÛáõÝÝ»ñ,, ոլորտում  բյուջեի ֆոնդային մասում 2026 թ չունենք նախատեսված սուբվեն ծրագրով իրականացվող աշխատանքներ, այդ իսկ պատճարով  տարբերությունը բացասական է </t>
  </si>
  <si>
    <t>ÎñÃ³Ï³Ý, Ùß³ÏáõÃ³ÛÇÝ ¨ ëåáñï³ÛÇÝ Ýå³ëïÝ»ñ µÛáõç»Çó</t>
  </si>
  <si>
    <t>2820</t>
  </si>
  <si>
    <t>Øß³ÏáõÃ³ÛÇÝ Í³é³ÛáõÃÛáõÝÝ»ñ</t>
  </si>
  <si>
    <t>2821</t>
  </si>
  <si>
    <t>¶ñ³¹³ñ³ÝÝ»ñ</t>
  </si>
  <si>
    <t xml:space="preserve"> ՙՙՏաշիրի համայնքային գրադարանՙՙ ՀՈԱԿ-ը 2026 թվականին </t>
  </si>
  <si>
    <t xml:space="preserve"> -²ßË³ïáÕÝ»ñÇ ³ßË³ï³í³ñÓ»ñ ¨ Ñ³í»É³í×³ñÝ»ñ</t>
  </si>
  <si>
    <t xml:space="preserve"> -¿Ý»ñ·»ïÇÏ  Í³é³ÛáõÃÛáõÝÝ»ñ</t>
  </si>
  <si>
    <t xml:space="preserve"> -ÎáÙáõÝ³É Í³é³ÛáõÃÛáõÝÝ»ñ</t>
  </si>
  <si>
    <t xml:space="preserve"> -Î³åÇ Í³é³ÛáõÃÛáõÝÝ»ñ</t>
  </si>
  <si>
    <t xml:space="preserve"> -¶ñ³ë»ÝÛ³Ï³ÛÇÝ ÝÛáõÃ»ñ ¨ Ñ³·áõëï</t>
  </si>
  <si>
    <t xml:space="preserve"> -Î»Ýó³Õ³ÛÇÝ ¨ Ñ³Ýñ³ÛÇÝ ëÝÝ¹Ç ÝÛáõÃ»ñ</t>
  </si>
  <si>
    <t>......................................................</t>
  </si>
  <si>
    <t>2823</t>
  </si>
  <si>
    <t>Øß³ÏáõÛÃÇ ïÝ»ñ, ³ÏáõÙµÝ»ñ, Ï»ÝïñáÝÝ»ñ</t>
  </si>
  <si>
    <t>,,Øß³ÏáõÛÃÇ ïÝ»ñ, ³ÏáõÙµÝ»ñ, Ï»ÝïñáÝÝ»ñ,, ոլորտի աճը պայմանավորված է 2026թվականին ընթացիկ ծախսերի ավելացմամբ:</t>
  </si>
  <si>
    <t>2824</t>
  </si>
  <si>
    <t>²ÛÉ Ùß³ÏáõÃ³ÛÇÝ Ï³½Ù³Ï»ñåáõÃÛáõÝÝ»ñ</t>
  </si>
  <si>
    <t>1. Øß³ÏáõÃ³ÛÇÝ ÙÇçáó³éáõÙÝ»ñÇ Çñ³Ï³Ý³óáõÙ</t>
  </si>
  <si>
    <t xml:space="preserve">,,²ÛÉ Ùß³ÏáõÃ³ÛÇÝ Ï³½Ù³Ï»ñåáõÃÛáõÝÝ»ñ,,ոլորտը 2026թվականը 2025թվականի նկատմամբ շեղումներ չկա:2026 թվականի գումարը պլանավորվել էելնելով  նախորդ տարիների անցկացված միջոցառումների փաստացի ծախսված  գումարի չափից:   </t>
  </si>
  <si>
    <t>- ÜíÇñ³ïíáõÃÛáõÝÝ»ñ ³ÛÉ ß³ÑáõÛÃ ãÑ»ï³åÝ¹áÕ Ï³½Ù³Ï»ñåáõÃÛáõÝÝ»ñÇÝ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</si>
  <si>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</si>
  <si>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</si>
  <si>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</si>
  <si>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</si>
  <si>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</si>
  <si>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</si>
  <si>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</si>
  <si>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Տաշիր համայնքում գործում են հինգ ՆՈՒՀ ՀՈԱԿ-ներ,որոնց  պահպանման ծախսերը պլանավորվել են  ՀՀ ԿԳՄՍ նախարարի 21.02.2022 թ, N 09-ն հրամանի և ՀՀ Կառավարության 15.07.2021թ. N- 1169-Ն որոշման համապատասխան : Հաշվի են առնվել նաև մատուցվող ծառայությունների (էներգետիկ, կոմունալ, կապ) սակագների , ձեռք բերվող ապրանքանյութական արժեքների գների թանկացումները,Աճը պայմանավորված է նաև ՀՈԱԿ-ի  հաճածող երեխաների թվաքանակից,խմբերի ավելացմամբ,դրանից ելնելով նաև  աշխատողների հաստիքացուցակի, աշխատողների թվի և դրույքաչափերի փոփոխմամբ:   Ծախսերի ծրագրում ՀՈԱԿ-ի աշխատողների աշխատանքի վարձատրության չափերը որոշվելէ   ղեկավարվելով է «Տեղական ինքնակառավարման մասին» ՀՀ օրենքի 28-րդ և 34-րդ հոդվածների դրույթներով :Ծախսերի ծրագրում մատակարարված ապրանքի կամ մատուցված ծառայության ձեռքբերման համար առկա են եղել նախորդ տարիներից շարունակվող (գործող) պայմանագրեր, :Բյուջեի ֆոնդային մասում դրական շեղումը պայմանավորված է համայնքուն 2 ՆՈՒՀ ՀՈԱԿ-ի տիպային շենքի կառուցման սուբվենցիոն ծրագրի արականացման:</t>
  </si>
  <si>
    <t>2920</t>
  </si>
  <si>
    <t>ØÇçÝ³Ï³ñ· ÁÝ¹Ñ³Ýáõñ ÏñÃáõÃÛáõÝ</t>
  </si>
  <si>
    <t>2950</t>
  </si>
  <si>
    <t>1. ²ñï³¹åñáó³Ï³Ý ¹³ëïÇ³ñ³ÏáõÃÛáõÝ</t>
  </si>
  <si>
    <t>2951</t>
  </si>
  <si>
    <t>²ñï³¹åñáó³Ï³Ý ¹³ëïÇ³ñ³ÏáõÃÛáõÝ</t>
  </si>
  <si>
    <r>
      <rPr>
        <sz val="8"/>
        <color rgb="FF000000"/>
        <rFont val="Arial LatArm"/>
      </rPr>
      <t xml:space="preserve">,,²ñï³¹åñáó³Ï³Ý ¹³ëïÇ³ñ³ÏáõÃÛáõÝ,, ոլորտը ներարում է </t>
    </r>
    <r>
      <rPr>
        <sz val="8"/>
        <color rgb="FF000000"/>
        <rFont val="Arial Armenian"/>
      </rPr>
      <t xml:space="preserve">Տաշիր համայնքում գործում ,,Տաշիրի արվեստի դպրոց,, ՀՈԱԿ-ը, և,, Տաշիրի մանկապատանեկան մարզադպրոց,,ՀՈԱԿ       2026թվականը 2025թվականի նկատմամբ շեղումնը դրական է :2026 թվականի նախատեսված հիմնարկի գործառույթները իրականացնելու համար  գումարը պլանավորվել  էն ելնելով  նախորդ տարիների փաստացի ծախսված գումարների չափերից:  ՀՈԱԿ-ի աշխատողների աշխատանքի վարձատրության չափերը որոշվելէ   ղեկավարվելով է «Տեղական ինքնակառավարման մասին» ՀՀ օրենքի 28-րդ և 34-րդ հոդվածների դրույթներով : </t>
    </r>
  </si>
  <si>
    <t xml:space="preserve"> -²éáÕç³å³Ñ³Ï³Ý  ¨ É³µáñ³ïáñ ÝÛáõÃ»ñ</t>
  </si>
  <si>
    <t xml:space="preserve">²ÛÉ ÁÝÃ³óÇÏ ¹ñ³Ù³ßÝáñÑÝ»ñ  </t>
  </si>
  <si>
    <t xml:space="preserve"> -Þ»Ýù»ñÇ ¨ ßÇÝáõÃÛáõÝÝ»ñÇ Ï³åÇï³É í»ñ³Ýáñá·áõÙ</t>
  </si>
  <si>
    <t>3000</t>
  </si>
  <si>
    <t>10</t>
  </si>
  <si>
    <t>êàòÆ²È²Î²Ü ä²Þîä²ÜàôÂÚàôÜ</t>
  </si>
  <si>
    <t>3030</t>
  </si>
  <si>
    <t>Ð³ñ³½³ïÇÝ Ïáñóñ³Í ³ÝÓÇÝù</t>
  </si>
  <si>
    <t>2026թվականը 20250թվականի համեմատ  շեղումը բացասական է  :Համայնքի կողմից ավագանու համապատասխան  որոշմամբ համայնքում  այլևս չի տրամադրվում  սոցիալապես  անապահով ընտանիքներին  դրամական աջակցություններ :   Պլանավորվել է հիմք ընդունելով  նախորդ տարվա փաստացի ծախսված գումարի չափը :</t>
  </si>
  <si>
    <t>3031</t>
  </si>
  <si>
    <t xml:space="preserve"> -ÐáõÕ³ñÏ³íáñáõÃÛ³Ý Ýå³ëïÝ»ñ µÛáõç»Çó</t>
  </si>
  <si>
    <t>3070</t>
  </si>
  <si>
    <t>êáóÇ³É³Ï³Ý Ñ³ïáõÏ ³ñïáÝáõÃÛáõÝÝ»ñ (³ÛÉ ¹³ë»ñÇÝ ãå³ïÏ³ÝáÕ)</t>
  </si>
  <si>
    <t>3071</t>
  </si>
  <si>
    <t xml:space="preserve"> -²ÛÉ Ýå³ëïÝ»ñ µÛáõç»Çó</t>
  </si>
  <si>
    <t>3100</t>
  </si>
  <si>
    <t>11</t>
  </si>
  <si>
    <t>ÐÆØÜ²Î²Ü ´²ÄÆÜÜºðÆÜ â¸²êìàÔ ä²Ðàôêî²ÚÆÜ üàÜ¸ºð</t>
  </si>
  <si>
    <t xml:space="preserve"> պահուստային ֆոնդի աճը  պայմանավորված է  է համայնքի 2026 թվականի  վարչական բյուջեի  եկամտի  նկատմամբ   19.7%-ի չափով ,  չնախատեսված ծախսերի իրականացման համար, 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</si>
  <si>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</si>
  <si>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</si>
  <si>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</si>
  <si>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</si>
  <si>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- ä³Ñáõëï³ÛÇÝ ÙÇçáóÝ»ñ</t>
  </si>
  <si>
    <t>-Ð³ïÏ³óáõÙ å³Ñõëï³ÛÇÝ ýáÝ¹Çó ýáÝ¹³ÛÇÝ µÛáõç»</t>
  </si>
  <si>
    <r>
      <t>ՀՀ համայնքների միջնաժամկետ ծախսերի ծրագրի 2026-2028թթ. վարչական և ֆոնդային մասերի եկամուտները` ըստ ձևավոր ման աղբյուրների                                    հունվար</t>
    </r>
    <r>
      <rPr>
        <sz val="12"/>
        <color rgb="FFFF0000"/>
        <rFont val="Arial Armenian"/>
      </rPr>
      <t xml:space="preserve"> 2026թ  </t>
    </r>
    <r>
      <rPr>
        <sz val="12"/>
        <color rgb="FF000000"/>
        <rFont val="Arial Armenian"/>
      </rPr>
      <t xml:space="preserve">         </t>
    </r>
  </si>
  <si>
    <r>
      <t>2025</t>
    </r>
    <r>
      <rPr>
        <sz val="8"/>
        <color rgb="FFFF0000"/>
        <rFont val="Arial LatArm"/>
      </rPr>
      <t xml:space="preserve"> փաստացի</t>
    </r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</si>
  <si>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 2026թվականին գումարի փոփոխություն, ելնելով նախորդ տարիների փաստացի տվյալներից:</t>
  </si>
  <si>
    <t xml:space="preserve">պայմանավորված է վարչական տարածքում շինությունների, օբյեկտների քանդման  աշխատանքների իրականացմամբ,դրույքաչափը սահմանված է ,,Տեղական տուրքերի և վճարների մասին ,,ՀՀ օրենքով սահմանված կարգով ,ելնելով նախորդ տարիների փաստացի տվյալներից: </t>
  </si>
  <si>
    <t xml:space="preserve"> դրույքաչափը սահմանված է ,,Տեղական տուրքերի և վճարների մասին ,,ՀՀ օրենքով սահմանված կարգով: 2025 թվականի նկատմամբ շեղում չունենք :</t>
  </si>
  <si>
    <t>Համայնքի վարչական տարածքում գործել է մեկ  և 2026 թ ևս մեկ թանկարժեք մետաղների պատրաստված իրերի վաճառք, դրույքաչափը ,,Տեղական տուրքերի և վճարների մասին ,,ՀՀ օրենքով սահմանված կարգով:</t>
  </si>
  <si>
    <t>Համայնքում գործող  ոգելից և ալկոհոլային խմիչքների, ծխախոտի արտադրանքի վաճառքի օբյեկտների թվի գույքագրման փաստացի արդյունքներով :  դրույքաչափերը սահմանված են ,,Տեղական տուրքերի և վճարների մասին ,,ՀՀ օրենքով սահմանված կարգով ;</t>
  </si>
  <si>
    <t xml:space="preserve">Պայմանավորված է համայնքի վարչական տարածքում հանրային սննդի, շահումով խաղերի , բաղնիքների (սաունաների )  ժամը 24.00 հետո ծառայություն մատուցող   օբյեկտների նվազմամբ , դրույքաչափերը սահմանված են ,,Տեղական տուրքերի և վճարների մասին ,,ՀՀ օրենքով սահմանված կարգով:2026թվականին գումարի փոփոխություն, ելնելով նախորդ տարիների փաստացի տվյալներից: </t>
  </si>
  <si>
    <t>ayl</t>
  </si>
  <si>
    <t xml:space="preserve">Կազմակերպվող մրցույթներն և աճուրդները 2026թվականին գումարի փոփոխություն, ելնելով նախորդ տարիների փաստացի տվյալներից: </t>
  </si>
  <si>
    <t>Աղբահանության վճար վճարողների համար աղբահանության աշխատանքները կազմակերպելու համար տեղական վճարների աճը  նախատեսված է, ելնելով նախորդ տարիների փաստացի հավաքագրման գումարների չափերից և կնքված  նոր պայմանագրերի գումարներից:</t>
  </si>
  <si>
    <t>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համար,ելնելով նախորդ տարիների փաստացի հավաքագրման գումարների չափերից</t>
  </si>
  <si>
    <t xml:space="preserve"> պայմանավորված է համայնքային ենթակայության մանկապարտեզի ծառայությունից օգտվողների նախորդ տարիների կուտակված պարտավորությունների մարմամբ, հաշվարկի հիմքում  առկա է հաճախող երեխաների թիվը, սահմանված տեղական վճարները ըստ դրույքաչափերի,   օրենքով սահմանված կարգով արտոնություններից օգտվողների թիվն ու դրան համապատասխան հաշվեգրված վճարները: </t>
  </si>
  <si>
    <t>Համայնքի բոլոր  գյուղական բնակավայրերում իրականացվում են անասնաբուժական ծառայություններ, համայնքի ավագանու կողմից սահմանվել են անասնաբույժի կողմից մատուցվող վճարովի անասնաբուժական ծառայության համար դրույքաչափեր, որոնց հիման վրա  հաշվեգրվել է   իրականացվող միջոցառումները և նրանց համապատասխան՝ գանձվող վճարները :</t>
  </si>
  <si>
    <t xml:space="preserve"> պայմանավորված է վ³ñã³Ï³Ý Çñ³í³Ë³ËïáõÙÝ»ñÇ  թվի նվազեցմամբ, ելնելով նախորդ տարիների  փաստացի քանակի:</t>
  </si>
  <si>
    <t>úñ»Ýùáí ¨ Çñ³í³Ï³Ý ³ÛÉ ³Ïï»ñáí ë³ÑÙ³Ýí³Í` Ñ³Ù³ÛÝùÇ µÛáõç»Ç Ùáõïù³·ñÙ³Ý »ÝÃ³Ï³ ³ÛÉ »Ï³ÙáõïÝ»ñ հնարավոր չէ պլանավորել ,այդ իս պատճարով ունենք վվազում:</t>
  </si>
  <si>
    <r>
      <t xml:space="preserve"> </t>
    </r>
    <r>
      <rPr>
        <i/>
        <sz val="8"/>
        <color rgb="FF000000"/>
        <rFont val="Arial Armenian"/>
      </rPr>
      <t>Համայնքի բյուջեի հաշվում միջոցների մնացորդները հաշվետու ժամանակահատվածում</t>
    </r>
    <r>
      <rPr>
        <sz val="8"/>
        <color rgb="FF000000"/>
        <rFont val="Arial Armenian"/>
      </rPr>
      <t xml:space="preserve"> </t>
    </r>
  </si>
  <si>
    <r>
      <t xml:space="preserve">2025 </t>
    </r>
    <r>
      <rPr>
        <sz val="8"/>
        <color rgb="FFFF0000"/>
        <rFont val="Arial LatArm"/>
      </rPr>
      <t xml:space="preserve"> փաստացի</t>
    </r>
  </si>
  <si>
    <r>
      <t xml:space="preserve">2026 թվական </t>
    </r>
    <r>
      <rPr>
        <sz val="8"/>
        <color rgb="FFFF0000"/>
        <rFont val="Arial LatArm"/>
      </rPr>
      <t>hastatvac 14,01,26</t>
    </r>
  </si>
  <si>
    <t>Աշխատողների աշխատավարձերի բարձրացում   է  նախատեսվում,  պայմանավորված է համայնքապետարանի աշխատակազմի կառուցվածքի, աշխատողների թվաքանակի և  դրույքաչափերից :  Ծախսերի ծրագրում համայնքի ղեկավարի, նրա աշխատակազմի աշխատանքի վարձատրության չափերը որոշվելէ ն ղեկավարվելով  «Տեղական ինքնակառավարման մասին» ՀՀ օրենքի 28-րդ և 34-րդ հոդվածների դրույթներով :</t>
  </si>
  <si>
    <t xml:space="preserve">այս տնտեսագիտական հոդվածներով  պլանավորվել է ավելացում  </t>
  </si>
  <si>
    <t>Ներքին և արտաքին գործուղումները աճել են՝ հաշվի առնելով վերապատրաստման համար նախատեսված գործուղման ծախսերի տարեկան քանակը և նախորդ տարիների փաստացի ծախսերը:</t>
  </si>
  <si>
    <t xml:space="preserve"> համակարգչային ծառայությունները   2025 թվականի համեմատ  փոփոխվել,ամսեկան համակարգչային սպասարկումներ ու ծառայություններ իրականացնող  կազմակերպությեւնների հետ կնքված պայմանագրերի հիման վրա:</t>
  </si>
  <si>
    <t xml:space="preserve">Մասնագիտական և ընդհանուր բնույթի ծառայությունները  2025 թվականի համեմատ    փոփոխվե է ,հաշվի առնելով   նախորդ  տարվա ժամանակահատվածում իրականացված   ծախսերի փաստացի  չափը:  </t>
  </si>
  <si>
    <t>մեքենաների և սարքավորումների ընթացիկ նորոգում և պահպանում հոդվածով  գումարի փոփոխություն  է նախատեսվել ,ելնելով նախորդ տարիների փաստացի ծախսված գումարի հետ;</t>
  </si>
  <si>
    <t>Գրասենյակային, կենցաղային,  տրանսպորտային և հատուկ նպատակային նյութերի ձեռք բերման համար նախատեսված տնտեսագիտական հոդվածները ընդհանուր թվով  աճել  են,՝ պայմանավորված ձեռք բերվող ապրանքների քանակի և գների աճի միտումը՝ հիմք ընդունելով  տախորդ տարվա փաստացի  ծախսերը;</t>
  </si>
  <si>
    <t xml:space="preserve"> Տրանսպորտային, վարչական և այլ սարքավորումներ նախատեսվում համայնքապետարանի համար ձեռք բերել  2024 թ և 2025 թ  ավելի  փաստացի ծախսված գումարի չափով</t>
  </si>
  <si>
    <t xml:space="preserve"> Նվազումը պայմանավորված է նրանով որ 2025թ    այս ոլորտով Տաշիր համայնքում  սուբվենցիոն ծրագրերի իրականացման աշխատանքներ չի կատարվել:</t>
  </si>
  <si>
    <t xml:space="preserve"> Նվազումը պայմանավորված է նրանով որ 2026թ    այս ոլորտով Տաշիր համայնքում  սուբվենցիոն ծրագրերի իրականացման աշխատանքներ  պակաս է պլանավորբել 2025 թ փաստացի ծախսի նկատմամբ:</t>
  </si>
  <si>
    <t>,,Ö³Ý³å³ñÑ³ÛÇÝ ïñ³Ýëåáñï,, ոլորտի աճը պայմանավորված է  Տաշիր համայնքի  ողճ տարածքով պլանավորված աշխատանքների  , ինչպես ճանապարհների  ընթացիկ նորոգման աշխատանքներ այնպես ել  միջբնակավայրերի և ներբնակավայրերի ասֆալտապատման սուբվենցիոն ծրագեր,իսկ կապիտալ ծախսերի նվազումը պայմանավորված է 2026թ սուբվենցիոն ծրագրի նախատեսված գումարով:</t>
  </si>
  <si>
    <r>
      <rPr>
        <sz val="8"/>
        <color rgb="FF000000"/>
        <rFont val="Arial LatArm"/>
      </rPr>
      <t xml:space="preserve">  ,,²Õµ³Ñ³ÝáõÃÛáõÝ ¨ ë³ÝÇï³ñ³Ï³Ý Ù³ùñáõÙ,, ոլորտի </t>
    </r>
    <r>
      <rPr>
        <sz val="8"/>
        <color rgb="FF000000"/>
        <rFont val="Arial Armenian"/>
      </rPr>
      <t xml:space="preserve"> Տաշիր համայնքի  բնակավայրերում աղբահանության ծառայություն մատուցելու   կազմակերպության հետ կնքված պայմանագրի հիման վրա:  պայմանավորված է նախատեսնել  տարածքների ավելացում:</t>
    </r>
  </si>
  <si>
    <r>
      <rPr>
        <sz val="8"/>
        <color rgb="FF000000"/>
        <rFont val="Arial LatArm"/>
      </rPr>
      <t xml:space="preserve">,,Î»Õï³çñ»ñÇ Ñ»é³óáõÙ,, ոլորտի աճը </t>
    </r>
    <r>
      <rPr>
        <sz val="8"/>
        <color rgb="FF000000"/>
        <rFont val="Arial Armenian"/>
      </rPr>
      <t xml:space="preserve">  պայմանավորված է   Տաշիր համայնքի  բնակավայրերում   տարածքների մաքրման աշխատանքներ կեղտաջրերից  քանի որ  </t>
    </r>
    <r>
      <rPr>
        <sz val="8"/>
        <color rgb="FF000000"/>
        <rFont val="Arial Armenian"/>
      </rPr>
      <t>2025 թվականին փաստացի կատարված աշխատանքներ  չունենք:</t>
    </r>
  </si>
  <si>
    <t xml:space="preserve">,,բնակարանային շինարարություն,, ոլորտի նվազումը  պայմանավորված է   2026թ պլանավորված Տաշիր համայնքի  բազմաբնակարան շենքերի տանիքների վերանորոգման ծրագրից  էներգոարդյունավետության և ջերմաարդյունավետության բարձրացման ծրագրի պլանավորմամբ, իսկ  բազմաբնակարան շենքերի ընթացիկ նորոգման ծախսերի    պայմանավորված է  նախորդ տարիների փաստացի ծախսերից ելնելով: </t>
  </si>
  <si>
    <t xml:space="preserve">  ,,æñ³Ù³ï³Ï³ñ³ñáõÙ ,, ոլորտի աճը պայմանավորված է  ջրատարների   շահագործման համար  նախատեսված 2025 թվականի փաստացի ծախսերի նկատմամբ  ընթացիկ ծախսերի աճ, ֆոնդային բյուջեի տարբերությունը ՝  նախատեսված սուբվենցիոն ծրագրերի իրականացման  հետ:  </t>
  </si>
  <si>
    <t>2026 թ այս ոլորտում  նախատեսվել  է Տաշիր համայնքի մի շարք   բնակավայրերի  փողոցների լուսավորության ցանցի ընդլայնում ծրագիր, այդ իս պատճարով ընթացիկ ծախսերի համար ունենք դրական  տարբերություն համեմատած  2025 թ փաստացի ծախսերի,  իսկ բյուջեի  ֆոնդային մասի ծախսերի աճը ՝ 2026թվականի նախատեսված սուբվենցիոն ծրագրերի իրականացման աշխատանքերի :</t>
  </si>
  <si>
    <t xml:space="preserve"> ՙՙՏաշիրի համայնքային գրադարանՙՙ ՀՈԱԿ-ի աճը  2026 թվականին պայմանավորված է աշխատավարձի բարձրացման :</t>
  </si>
  <si>
    <t xml:space="preserve">,,²ÛÉ Ùß³ÏáõÃ³ÛÇÝ Ï³½Ù³Ï»ñåáõÃÛáõÝÝ»ñ,,ոլորտը 2026թվականը 2025թվականի նկատմամբ շեղումները  դրական է :2026 թվականի գումարը պլանավորվել էելնելով  նախորդ տարիների անցկացված միջոցառումների փաստացի ծախսված  գումարի չափից և ապրանքների և ծառայություների գների աճի բարրացման:   </t>
  </si>
  <si>
    <t>Տաշիր համայնքում գործում են հինգ ՆՈՒՀ ՀՈԱԿ-ներ,որոնց  պահպանման ծախսերը պլանավորվել են  ՀՀ ԿԳՄՍ նախարարի 21.02.2022 թ, N 09-ն հրամանի և ՀՀ Կառավարության 15.07.2021թ. N- 1169-Ն որոշման համապատասխան : Հաշվի են առնվել նաև մատուցվող ծառայությունների (էներգետիկ, կոմունալ, կապ) սակագների , ձեռք բերվող ապրանքանյութական արժեքների գների թանկացումները: Աճը պայմանավորված է նաև ՀՈԱԿ-ի  հաճածող երեխաների թվաքանակից,խմբերի ավելացմամբ,դրանից ելնելով նաև  աշխատողների հաստիքացուցակի, աշխատողների թվի և դրույքաչափերի փոփոխմամբ:   Ծախսերի ծրագրում ՀՈԱԿ-ի աշխատողների աշխատանքի վարձատրության չափերը որոշվելէ   ղեկավարվելով է «Տեղական ինքնակառավարման մասին» ՀՀ օրենքի 28-րդ և 34-րդ հոդվածների դրույթներով :Ծախսերի ծրագրում մատակարարված ապրանքի կամ մատուցված ծառայության ձեռքբերման համար առկա են եղել նախորդ տարիներից շարունակվող (գործող) պայմանագրեր, :Բյուջեի ֆոնդային մասում դրական շեղումը պայմանավորված է համայնքուն 2 ՆՈՒՀ ՀՈԱԿ-ի տիպային շենքի կառուցման սուբվենցիոն ծրագրի իրականացման: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</si>
</sst>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\ ;\(#,##0.0\)"/>
    <numFmt numFmtId="165" formatCode="0.0"/>
    <numFmt numFmtId="166" formatCode="#,##0.0"/>
    <numFmt numFmtId="167" formatCode="#,###.#00,"/>
    <numFmt numFmtId="168" formatCode="0.0000"/>
    <numFmt numFmtId="169" formatCode="000"/>
    <numFmt numFmtId="170" formatCode="#,##0.0;[Red]#,##0.0"/>
    <numFmt numFmtId="171" formatCode="#,##0.0000"/>
  </numFmts>
  <fonts count="21">
    <font>
      <sz val="8"/>
      <color rgb="FF000000"/>
      <name val="Arial Armenian"/>
    </font>
    <font>
      <sz val="8"/>
      <color rgb="FF000000"/>
      <name val="Arial LatArm"/>
    </font>
    <font>
      <b/>
      <sz val="8"/>
      <color rgb="FF000000"/>
      <name val="Arial LatArm"/>
    </font>
    <font>
      <b/>
      <i/>
      <sz val="8"/>
      <color rgb="FF000000"/>
      <name val="Arial LatArm"/>
    </font>
    <font>
      <i/>
      <sz val="8"/>
      <color rgb="FF000000"/>
      <name val="Arial LatArm"/>
    </font>
    <font>
      <sz val="12"/>
      <color rgb="FF000000"/>
      <name val="Arial LatArm"/>
    </font>
    <font>
      <sz val="12"/>
      <color rgb="FF000000"/>
      <name val="Arial Armenian"/>
    </font>
    <font>
      <sz val="11"/>
      <color rgb="FF000000"/>
      <name val="Arial Unicode"/>
    </font>
    <font>
      <b/>
      <sz val="8"/>
      <color rgb="FF000000"/>
      <name val="Arial Armenian"/>
    </font>
    <font>
      <b/>
      <i/>
      <sz val="8"/>
      <color rgb="FF000000"/>
      <name val="Arial Armenian"/>
    </font>
    <font>
      <b/>
      <sz val="9"/>
      <color rgb="FF000000"/>
      <name val="Arial Unicode"/>
    </font>
    <font>
      <b/>
      <sz val="9"/>
      <color rgb="FF000000"/>
      <name val="Arial Armenian"/>
    </font>
    <font>
      <sz val="9"/>
      <color rgb="FF000000"/>
      <name val="Arial LatArm"/>
    </font>
    <font>
      <sz val="10"/>
      <color rgb="FF000000"/>
      <name val="Arial LatArm"/>
    </font>
    <font>
      <b/>
      <sz val="9"/>
      <color rgb="FF000000"/>
      <name val="Arial LatArm"/>
    </font>
    <font>
      <b/>
      <i/>
      <sz val="9"/>
      <color rgb="FF000000"/>
      <name val="Arial LatArm"/>
    </font>
    <font>
      <i/>
      <sz val="10"/>
      <color rgb="FF000000"/>
      <name val="Arial LatArm"/>
    </font>
    <font>
      <sz val="11"/>
      <color rgb="FF000000"/>
      <name val="Arial LatArm"/>
    </font>
    <font>
      <i/>
      <sz val="8"/>
      <color rgb="FF000000"/>
      <name val="Arial Armenian"/>
    </font>
    <font>
      <sz val="12"/>
      <color rgb="FFFF0000"/>
      <name val="Arial Armenian"/>
    </font>
    <font>
      <sz val="8"/>
      <color rgb="FFFF0000"/>
      <name val="Arial LatArm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9">
    <xf numFmtId="0" fontId="0" fillId="0" borderId="0" xfId="0" applyProtection="1"/>
    <xf numFmtId="164" fontId="0" fillId="0" borderId="0" xfId="0" applyNumberFormat="1" applyAlignment="1" applyProtection="1">
      <alignment horizontal="right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/>
    </xf>
    <xf numFmtId="0" fontId="0" fillId="0" borderId="0" xfId="0" applyAlignment="1" applyProtection="1">
      <alignment vertical="center"/>
    </xf>
    <xf numFmtId="164" fontId="0" fillId="0" borderId="0" xfId="0" applyNumberFormat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center" vertical="top"/>
    </xf>
    <xf numFmtId="164" fontId="1" fillId="0" borderId="2" xfId="0" applyNumberFormat="1" applyFont="1" applyBorder="1" applyAlignment="1" applyProtection="1">
      <alignment horizontal="right" vertical="top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right" vertical="center"/>
    </xf>
    <xf numFmtId="164" fontId="1" fillId="0" borderId="2" xfId="0" applyNumberFormat="1" applyFont="1" applyBorder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center" vertical="top"/>
    </xf>
    <xf numFmtId="164" fontId="1" fillId="0" borderId="5" xfId="0" applyNumberFormat="1" applyFont="1" applyBorder="1" applyAlignment="1" applyProtection="1">
      <alignment horizontal="right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 wrapText="1"/>
    </xf>
    <xf numFmtId="164" fontId="1" fillId="0" borderId="0" xfId="0" applyNumberFormat="1" applyFont="1" applyAlignment="1" applyProtection="1">
      <alignment horizontal="right" vertical="top"/>
    </xf>
    <xf numFmtId="164" fontId="1" fillId="0" borderId="0" xfId="0" applyNumberFormat="1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left" vertical="center" wrapText="1"/>
    </xf>
    <xf numFmtId="164" fontId="1" fillId="0" borderId="0" xfId="0" applyNumberFormat="1" applyFont="1" applyAlignment="1" applyProtection="1">
      <alignment horizontal="center" vertical="top"/>
    </xf>
    <xf numFmtId="164" fontId="1" fillId="0" borderId="5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left" vertical="top" wrapText="1"/>
    </xf>
    <xf numFmtId="164" fontId="1" fillId="0" borderId="0" xfId="0" applyNumberFormat="1" applyFont="1" applyAlignment="1" applyProtection="1">
      <alignment horizontal="left" vertical="top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2" xfId="0" applyNumberFormat="1" applyFont="1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3" xfId="0" applyBorder="1" applyProtection="1"/>
    <xf numFmtId="0" fontId="0" fillId="0" borderId="7" xfId="0" applyBorder="1" applyProtection="1"/>
    <xf numFmtId="164" fontId="5" fillId="0" borderId="0" xfId="0" applyNumberFormat="1" applyFont="1" applyAlignment="1" applyProtection="1">
      <alignment vertical="center"/>
    </xf>
    <xf numFmtId="164" fontId="5" fillId="0" borderId="0" xfId="0" applyNumberFormat="1" applyFont="1" applyAlignment="1" applyProtection="1">
      <alignment horizontal="right" vertical="center"/>
    </xf>
    <xf numFmtId="164" fontId="6" fillId="0" borderId="0" xfId="0" applyNumberFormat="1" applyFont="1" applyAlignment="1" applyProtection="1">
      <alignment vertical="center"/>
    </xf>
    <xf numFmtId="0" fontId="7" fillId="2" borderId="2" xfId="0" applyFont="1" applyFill="1" applyBorder="1" applyAlignment="1" applyProtection="1">
      <alignment vertical="top" wrapText="1"/>
    </xf>
    <xf numFmtId="0" fontId="7" fillId="2" borderId="0" xfId="0" applyFont="1" applyFill="1" applyAlignment="1" applyProtection="1">
      <alignment vertical="top" wrapText="1"/>
    </xf>
    <xf numFmtId="164" fontId="8" fillId="0" borderId="2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top"/>
    </xf>
    <xf numFmtId="0" fontId="0" fillId="0" borderId="2" xfId="0" applyBorder="1" applyAlignment="1" applyProtection="1">
      <alignment horizontal="center" vertical="top"/>
    </xf>
    <xf numFmtId="164" fontId="0" fillId="0" borderId="2" xfId="0" applyNumberFormat="1" applyBorder="1" applyAlignment="1" applyProtection="1">
      <alignment horizontal="center" vertical="top"/>
    </xf>
    <xf numFmtId="164" fontId="0" fillId="0" borderId="2" xfId="0" applyNumberFormat="1" applyBorder="1" applyAlignment="1" applyProtection="1">
      <alignment horizontal="left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/>
    </xf>
    <xf numFmtId="164" fontId="0" fillId="0" borderId="0" xfId="0" applyNumberFormat="1" applyAlignment="1" applyProtection="1">
      <alignment horizontal="center" vertical="top"/>
    </xf>
    <xf numFmtId="164" fontId="0" fillId="0" borderId="0" xfId="0" applyNumberFormat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horizontal="center" vertical="top"/>
    </xf>
    <xf numFmtId="0" fontId="8" fillId="0" borderId="3" xfId="0" applyFont="1" applyBorder="1" applyProtection="1"/>
    <xf numFmtId="0" fontId="8" fillId="0" borderId="0" xfId="0" applyFont="1" applyProtection="1"/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0" fillId="0" borderId="0" xfId="0" applyFont="1" applyProtection="1"/>
    <xf numFmtId="0" fontId="11" fillId="0" borderId="0" xfId="0" applyFont="1" applyAlignment="1" applyProtection="1">
      <alignment horizontal="center" vertical="top"/>
    </xf>
    <xf numFmtId="164" fontId="11" fillId="0" borderId="0" xfId="0" applyNumberFormat="1" applyFont="1" applyAlignment="1" applyProtection="1">
      <alignment horizontal="center" vertical="top"/>
    </xf>
    <xf numFmtId="164" fontId="11" fillId="0" borderId="0" xfId="0" applyNumberFormat="1" applyFont="1" applyAlignment="1" applyProtection="1">
      <alignment horizontal="left" vertical="top" wrapText="1"/>
    </xf>
    <xf numFmtId="164" fontId="11" fillId="0" borderId="0" xfId="0" applyNumberFormat="1" applyFont="1" applyAlignment="1" applyProtection="1">
      <alignment horizontal="right" vertical="top"/>
    </xf>
    <xf numFmtId="0" fontId="8" fillId="0" borderId="8" xfId="0" applyFont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 wrapText="1"/>
    </xf>
    <xf numFmtId="164" fontId="0" fillId="2" borderId="0" xfId="0" applyNumberFormat="1" applyFill="1" applyAlignment="1" applyProtection="1">
      <alignment horizontal="right" vertical="top"/>
    </xf>
    <xf numFmtId="0" fontId="0" fillId="2" borderId="0" xfId="0" applyFill="1" applyProtection="1"/>
    <xf numFmtId="164" fontId="0" fillId="2" borderId="0" xfId="0" applyNumberFormat="1" applyFill="1" applyAlignment="1" applyProtection="1">
      <alignment horizontal="center" vertical="top"/>
    </xf>
    <xf numFmtId="164" fontId="5" fillId="2" borderId="0" xfId="0" applyNumberFormat="1" applyFont="1" applyFill="1" applyAlignment="1" applyProtection="1">
      <alignment vertical="center"/>
    </xf>
    <xf numFmtId="0" fontId="0" fillId="2" borderId="0" xfId="0" applyFill="1" applyAlignment="1" applyProtection="1">
      <alignment horizontal="left" vertical="top"/>
    </xf>
    <xf numFmtId="164" fontId="1" fillId="2" borderId="0" xfId="0" applyNumberFormat="1" applyFont="1" applyFill="1" applyAlignment="1" applyProtection="1">
      <alignment horizontal="right" vertical="center"/>
    </xf>
    <xf numFmtId="0" fontId="0" fillId="2" borderId="6" xfId="0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165" fontId="2" fillId="2" borderId="2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</xf>
    <xf numFmtId="164" fontId="2" fillId="2" borderId="2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center" vertical="top"/>
    </xf>
    <xf numFmtId="164" fontId="1" fillId="2" borderId="2" xfId="0" applyNumberFormat="1" applyFont="1" applyFill="1" applyBorder="1" applyAlignment="1" applyProtection="1">
      <alignment horizontal="right" vertical="top"/>
    </xf>
    <xf numFmtId="164" fontId="1" fillId="2" borderId="2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Protection="1"/>
    <xf numFmtId="165" fontId="1" fillId="2" borderId="2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166" fontId="1" fillId="2" borderId="2" xfId="0" applyNumberFormat="1" applyFont="1" applyFill="1" applyBorder="1" applyAlignment="1" applyProtection="1">
      <alignment horizontal="center" vertical="center"/>
    </xf>
    <xf numFmtId="166" fontId="2" fillId="2" borderId="2" xfId="0" applyNumberFormat="1" applyFont="1" applyFill="1" applyBorder="1" applyAlignment="1" applyProtection="1">
      <alignment horizontal="center" vertical="center"/>
    </xf>
    <xf numFmtId="165" fontId="1" fillId="2" borderId="2" xfId="0" applyNumberFormat="1" applyFont="1" applyFill="1" applyBorder="1" applyAlignment="1" applyProtection="1">
      <alignment horizontal="center" vertical="top"/>
    </xf>
    <xf numFmtId="0" fontId="0" fillId="2" borderId="3" xfId="0" applyFill="1" applyBorder="1" applyAlignment="1" applyProtection="1">
      <alignment wrapText="1"/>
    </xf>
    <xf numFmtId="49" fontId="0" fillId="2" borderId="3" xfId="0" applyNumberFormat="1" applyFill="1" applyBorder="1" applyAlignment="1" applyProtection="1">
      <alignment wrapText="1"/>
    </xf>
    <xf numFmtId="166" fontId="1" fillId="2" borderId="2" xfId="0" applyNumberFormat="1" applyFont="1" applyFill="1" applyBorder="1" applyAlignment="1" applyProtection="1">
      <alignment horizontal="right" vertical="top"/>
    </xf>
    <xf numFmtId="165" fontId="2" fillId="2" borderId="2" xfId="0" applyNumberFormat="1" applyFont="1" applyFill="1" applyBorder="1" applyAlignment="1" applyProtection="1">
      <alignment horizontal="right" vertical="center"/>
    </xf>
    <xf numFmtId="165" fontId="1" fillId="2" borderId="2" xfId="0" applyNumberFormat="1" applyFont="1" applyFill="1" applyBorder="1" applyAlignment="1" applyProtection="1">
      <alignment horizontal="right" vertical="top"/>
    </xf>
    <xf numFmtId="167" fontId="12" fillId="2" borderId="2" xfId="0" applyNumberFormat="1" applyFont="1" applyFill="1" applyBorder="1" applyAlignment="1" applyProtection="1">
      <alignment horizontal="left" vertical="center" wrapText="1"/>
    </xf>
    <xf numFmtId="164" fontId="2" fillId="2" borderId="2" xfId="0" applyNumberFormat="1" applyFont="1" applyFill="1" applyBorder="1" applyAlignment="1" applyProtection="1">
      <alignment vertical="center"/>
    </xf>
    <xf numFmtId="0" fontId="13" fillId="2" borderId="2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horizontal="left" vertical="top" wrapText="1"/>
    </xf>
    <xf numFmtId="0" fontId="1" fillId="2" borderId="5" xfId="0" applyFont="1" applyFill="1" applyBorder="1" applyAlignment="1" applyProtection="1">
      <alignment horizontal="center" vertical="top"/>
    </xf>
    <xf numFmtId="165" fontId="1" fillId="2" borderId="5" xfId="0" applyNumberFormat="1" applyFont="1" applyFill="1" applyBorder="1" applyAlignment="1" applyProtection="1">
      <alignment horizontal="center" vertical="center"/>
    </xf>
    <xf numFmtId="164" fontId="1" fillId="2" borderId="5" xfId="0" applyNumberFormat="1" applyFont="1" applyFill="1" applyBorder="1" applyAlignment="1" applyProtection="1">
      <alignment horizontal="center" vertical="center"/>
    </xf>
    <xf numFmtId="0" fontId="0" fillId="2" borderId="7" xfId="0" applyFill="1" applyBorder="1" applyProtection="1"/>
    <xf numFmtId="168" fontId="0" fillId="2" borderId="0" xfId="0" applyNumberFormat="1" applyFill="1" applyAlignment="1" applyProtection="1">
      <alignment horizontal="center" vertical="top"/>
    </xf>
    <xf numFmtId="0" fontId="1" fillId="2" borderId="0" xfId="0" applyFont="1" applyFill="1" applyAlignment="1" applyProtection="1">
      <alignment horizontal="center" vertical="top"/>
    </xf>
    <xf numFmtId="168" fontId="1" fillId="2" borderId="0" xfId="0" applyNumberFormat="1" applyFont="1" applyFill="1" applyAlignment="1" applyProtection="1">
      <alignment horizontal="center" vertical="top"/>
    </xf>
    <xf numFmtId="164" fontId="1" fillId="2" borderId="0" xfId="0" applyNumberFormat="1" applyFont="1" applyFill="1" applyAlignment="1" applyProtection="1">
      <alignment horizontal="right" vertical="top"/>
    </xf>
    <xf numFmtId="168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right" vertical="center"/>
    </xf>
    <xf numFmtId="165" fontId="1" fillId="2" borderId="5" xfId="0" applyNumberFormat="1" applyFont="1" applyFill="1" applyBorder="1" applyAlignment="1" applyProtection="1">
      <alignment horizontal="center" vertical="top"/>
    </xf>
    <xf numFmtId="164" fontId="0" fillId="2" borderId="0" xfId="0" applyNumberFormat="1" applyFill="1" applyAlignment="1" applyProtection="1">
      <alignment horizontal="left" vertical="top" wrapText="1"/>
    </xf>
    <xf numFmtId="164" fontId="0" fillId="2" borderId="0" xfId="0" applyNumberFormat="1" applyFill="1" applyAlignment="1" applyProtection="1">
      <alignment horizontal="center" vertical="top"/>
    </xf>
    <xf numFmtId="164" fontId="1" fillId="2" borderId="0" xfId="0" applyNumberFormat="1" applyFont="1" applyFill="1" applyAlignment="1" applyProtection="1">
      <alignment horizontal="center" vertical="top"/>
    </xf>
    <xf numFmtId="164" fontId="1" fillId="2" borderId="0" xfId="0" applyNumberFormat="1" applyFont="1" applyFill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horizontal="center" vertical="top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right" vertical="center" wrapText="1"/>
    </xf>
    <xf numFmtId="164" fontId="1" fillId="2" borderId="2" xfId="0" applyNumberFormat="1" applyFont="1" applyFill="1" applyBorder="1" applyAlignment="1" applyProtection="1">
      <alignment horizontal="right" vertical="center" wrapText="1"/>
    </xf>
    <xf numFmtId="166" fontId="1" fillId="2" borderId="2" xfId="0" applyNumberFormat="1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top"/>
    </xf>
    <xf numFmtId="164" fontId="1" fillId="2" borderId="2" xfId="0" applyNumberFormat="1" applyFont="1" applyFill="1" applyBorder="1" applyAlignment="1" applyProtection="1">
      <alignment horizontal="left" vertical="top" wrapText="1"/>
    </xf>
    <xf numFmtId="164" fontId="1" fillId="2" borderId="9" xfId="0" applyNumberFormat="1" applyFont="1" applyFill="1" applyBorder="1" applyAlignment="1" applyProtection="1">
      <alignment horizontal="center" vertical="top"/>
    </xf>
    <xf numFmtId="164" fontId="3" fillId="2" borderId="2" xfId="0" applyNumberFormat="1" applyFont="1" applyFill="1" applyBorder="1" applyAlignment="1" applyProtection="1">
      <alignment horizontal="left" vertical="center" wrapText="1"/>
    </xf>
    <xf numFmtId="164" fontId="3" fillId="2" borderId="9" xfId="0" applyNumberFormat="1" applyFont="1" applyFill="1" applyBorder="1" applyAlignment="1" applyProtection="1">
      <alignment horizontal="right" vertical="center" wrapText="1"/>
    </xf>
    <xf numFmtId="164" fontId="1" fillId="2" borderId="2" xfId="0" applyNumberFormat="1" applyFont="1" applyFill="1" applyBorder="1" applyAlignment="1" applyProtection="1">
      <alignment horizontal="left" vertical="center" wrapText="1"/>
    </xf>
    <xf numFmtId="164" fontId="3" fillId="2" borderId="9" xfId="0" applyNumberFormat="1" applyFont="1" applyFill="1" applyBorder="1" applyAlignment="1" applyProtection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5" fontId="1" fillId="2" borderId="2" xfId="0" applyNumberFormat="1" applyFont="1" applyFill="1" applyBorder="1" applyAlignment="1" applyProtection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left" vertical="top" wrapText="1"/>
    </xf>
    <xf numFmtId="164" fontId="3" fillId="2" borderId="9" xfId="0" applyNumberFormat="1" applyFont="1" applyFill="1" applyBorder="1" applyAlignment="1" applyProtection="1">
      <alignment horizontal="center" vertical="top"/>
    </xf>
    <xf numFmtId="164" fontId="4" fillId="2" borderId="2" xfId="0" applyNumberFormat="1" applyFont="1" applyFill="1" applyBorder="1" applyAlignment="1" applyProtection="1">
      <alignment horizontal="center" vertical="top"/>
    </xf>
    <xf numFmtId="49" fontId="1" fillId="2" borderId="2" xfId="0" applyNumberFormat="1" applyFont="1" applyFill="1" applyBorder="1" applyAlignment="1" applyProtection="1">
      <alignment vertical="top" wrapText="1"/>
    </xf>
    <xf numFmtId="16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vertical="top" wrapText="1"/>
    </xf>
    <xf numFmtId="164" fontId="3" fillId="2" borderId="9" xfId="0" applyNumberFormat="1" applyFont="1" applyFill="1" applyBorder="1" applyAlignment="1" applyProtection="1">
      <alignment horizontal="right" vertical="top" wrapText="1"/>
    </xf>
    <xf numFmtId="0" fontId="1" fillId="2" borderId="2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center" vertical="center" wrapText="1"/>
    </xf>
    <xf numFmtId="164" fontId="4" fillId="2" borderId="2" xfId="0" applyNumberFormat="1" applyFont="1" applyFill="1" applyBorder="1" applyAlignment="1" applyProtection="1">
      <alignment horizontal="right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vertical="top" wrapText="1"/>
    </xf>
    <xf numFmtId="0" fontId="1" fillId="2" borderId="5" xfId="0" applyFont="1" applyFill="1" applyBorder="1" applyAlignment="1" applyProtection="1">
      <alignment horizontal="center" vertical="center" wrapText="1"/>
    </xf>
    <xf numFmtId="49" fontId="12" fillId="2" borderId="2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center" wrapText="1"/>
    </xf>
    <xf numFmtId="164" fontId="1" fillId="2" borderId="2" xfId="0" applyNumberFormat="1" applyFont="1" applyFill="1" applyBorder="1" applyAlignment="1" applyProtection="1">
      <alignment vertical="center" wrapText="1"/>
    </xf>
    <xf numFmtId="49" fontId="14" fillId="2" borderId="9" xfId="0" applyNumberFormat="1" applyFont="1" applyFill="1" applyBorder="1" applyAlignment="1" applyProtection="1">
      <alignment vertical="center" wrapText="1"/>
    </xf>
    <xf numFmtId="1" fontId="1" fillId="2" borderId="9" xfId="0" applyNumberFormat="1" applyFont="1" applyFill="1" applyBorder="1" applyAlignment="1" applyProtection="1">
      <alignment horizontal="center" vertical="center"/>
    </xf>
    <xf numFmtId="49" fontId="12" fillId="2" borderId="2" xfId="0" applyNumberFormat="1" applyFont="1" applyFill="1" applyBorder="1" applyAlignment="1" applyProtection="1">
      <alignment vertical="top" wrapText="1"/>
    </xf>
    <xf numFmtId="49" fontId="12" fillId="2" borderId="2" xfId="0" applyNumberFormat="1" applyFont="1" applyFill="1" applyBorder="1" applyAlignment="1" applyProtection="1">
      <alignment vertical="top" wrapText="1"/>
    </xf>
    <xf numFmtId="49" fontId="0" fillId="2" borderId="3" xfId="0" applyNumberFormat="1" applyFill="1" applyBorder="1" applyAlignment="1" applyProtection="1">
      <alignment vertical="center" wrapText="1"/>
    </xf>
    <xf numFmtId="169" fontId="1" fillId="2" borderId="9" xfId="0" applyNumberFormat="1" applyFont="1" applyFill="1" applyBorder="1" applyAlignment="1" applyProtection="1">
      <alignment horizontal="center" vertical="center" wrapText="1"/>
    </xf>
    <xf numFmtId="49" fontId="12" fillId="2" borderId="11" xfId="0" applyNumberFormat="1" applyFont="1" applyFill="1" applyBorder="1" applyAlignment="1" applyProtection="1">
      <alignment vertical="top" wrapText="1"/>
    </xf>
    <xf numFmtId="166" fontId="1" fillId="2" borderId="2" xfId="0" applyNumberFormat="1" applyFont="1" applyFill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center" wrapText="1"/>
    </xf>
    <xf numFmtId="49" fontId="1" fillId="2" borderId="12" xfId="0" applyNumberFormat="1" applyFont="1" applyFill="1" applyBorder="1" applyAlignment="1" applyProtection="1">
      <alignment vertical="top" wrapText="1"/>
    </xf>
    <xf numFmtId="169" fontId="1" fillId="2" borderId="2" xfId="0" applyNumberFormat="1" applyFont="1" applyFill="1" applyBorder="1" applyAlignment="1" applyProtection="1">
      <alignment horizontal="center" vertical="top" wrapText="1"/>
    </xf>
    <xf numFmtId="49" fontId="13" fillId="2" borderId="2" xfId="0" applyNumberFormat="1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left" vertical="top" wrapText="1"/>
    </xf>
    <xf numFmtId="0" fontId="16" fillId="2" borderId="2" xfId="0" applyFont="1" applyFill="1" applyBorder="1" applyAlignment="1" applyProtection="1">
      <alignment horizontal="left" vertical="top" wrapText="1"/>
    </xf>
    <xf numFmtId="49" fontId="2" fillId="2" borderId="9" xfId="0" applyNumberFormat="1" applyFont="1" applyFill="1" applyBorder="1" applyAlignment="1" applyProtection="1">
      <alignment vertical="top" wrapText="1"/>
    </xf>
    <xf numFmtId="49" fontId="0" fillId="2" borderId="0" xfId="0" applyNumberFormat="1" applyFill="1" applyAlignment="1" applyProtection="1">
      <alignment horizontal="center" vertical="center" wrapText="1"/>
    </xf>
    <xf numFmtId="164" fontId="1" fillId="2" borderId="11" xfId="0" applyNumberFormat="1" applyFont="1" applyFill="1" applyBorder="1" applyAlignment="1" applyProtection="1">
      <alignment horizontal="left" vertical="top" wrapText="1"/>
    </xf>
    <xf numFmtId="0" fontId="1" fillId="2" borderId="11" xfId="0" applyFont="1" applyFill="1" applyBorder="1" applyAlignment="1" applyProtection="1">
      <alignment vertical="top" wrapText="1"/>
    </xf>
    <xf numFmtId="164" fontId="3" fillId="2" borderId="2" xfId="0" applyNumberFormat="1" applyFont="1" applyFill="1" applyBorder="1" applyAlignment="1" applyProtection="1">
      <alignment vertical="center" wrapText="1"/>
    </xf>
    <xf numFmtId="1" fontId="1" fillId="2" borderId="2" xfId="0" applyNumberFormat="1" applyFont="1" applyFill="1" applyBorder="1" applyAlignment="1" applyProtection="1">
      <alignment horizontal="center" vertical="top"/>
    </xf>
    <xf numFmtId="164" fontId="2" fillId="2" borderId="2" xfId="0" applyNumberFormat="1" applyFont="1" applyFill="1" applyBorder="1" applyAlignment="1" applyProtection="1">
      <alignment horizontal="left" vertical="top" wrapText="1"/>
    </xf>
    <xf numFmtId="169" fontId="1" fillId="2" borderId="2" xfId="0" applyNumberFormat="1" applyFont="1" applyFill="1" applyBorder="1" applyAlignment="1" applyProtection="1">
      <alignment horizontal="center" wrapText="1"/>
    </xf>
    <xf numFmtId="0" fontId="13" fillId="2" borderId="2" xfId="0" applyFont="1" applyFill="1" applyBorder="1" applyAlignment="1" applyProtection="1">
      <alignment horizontal="left" vertical="top" wrapText="1"/>
    </xf>
    <xf numFmtId="169" fontId="13" fillId="2" borderId="2" xfId="0" applyNumberFormat="1" applyFont="1" applyFill="1" applyBorder="1" applyAlignment="1" applyProtection="1">
      <alignment vertical="top" wrapText="1"/>
    </xf>
    <xf numFmtId="164" fontId="14" fillId="2" borderId="2" xfId="0" applyNumberFormat="1" applyFont="1" applyFill="1" applyBorder="1" applyAlignment="1" applyProtection="1">
      <alignment horizontal="left" vertical="top" wrapText="1"/>
    </xf>
    <xf numFmtId="169" fontId="1" fillId="2" borderId="9" xfId="0" applyNumberFormat="1" applyFont="1" applyFill="1" applyBorder="1" applyAlignment="1" applyProtection="1">
      <alignment horizontal="center" vertical="top" wrapText="1"/>
    </xf>
    <xf numFmtId="49" fontId="0" fillId="2" borderId="13" xfId="0" applyNumberFormat="1" applyFill="1" applyBorder="1" applyAlignment="1" applyProtection="1">
      <alignment horizontal="center" wrapText="1"/>
    </xf>
    <xf numFmtId="169" fontId="12" fillId="2" borderId="2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vertical="center" wrapText="1"/>
    </xf>
    <xf numFmtId="164" fontId="1" fillId="2" borderId="5" xfId="0" applyNumberFormat="1" applyFont="1" applyFill="1" applyBorder="1" applyAlignment="1" applyProtection="1">
      <alignment horizontal="center" vertical="top"/>
    </xf>
    <xf numFmtId="164" fontId="1" fillId="2" borderId="5" xfId="0" applyNumberFormat="1" applyFont="1" applyFill="1" applyBorder="1" applyAlignment="1" applyProtection="1">
      <alignment horizontal="left" vertical="top" wrapText="1"/>
    </xf>
    <xf numFmtId="0" fontId="1" fillId="2" borderId="15" xfId="0" applyFont="1" applyFill="1" applyBorder="1" applyAlignment="1" applyProtection="1">
      <alignment horizontal="center" vertical="top"/>
    </xf>
    <xf numFmtId="164" fontId="1" fillId="2" borderId="5" xfId="0" applyNumberFormat="1" applyFont="1" applyFill="1" applyBorder="1" applyAlignment="1" applyProtection="1">
      <alignment horizontal="right" vertical="top"/>
    </xf>
    <xf numFmtId="4" fontId="1" fillId="2" borderId="2" xfId="0" applyNumberFormat="1" applyFont="1" applyFill="1" applyBorder="1" applyAlignment="1" applyProtection="1">
      <alignment horizontal="center" vertical="center"/>
    </xf>
    <xf numFmtId="4" fontId="1" fillId="2" borderId="10" xfId="0" applyNumberFormat="1" applyFont="1" applyFill="1" applyBorder="1" applyAlignment="1" applyProtection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 vertical="top"/>
    </xf>
    <xf numFmtId="2" fontId="1" fillId="2" borderId="5" xfId="0" applyNumberFormat="1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64" fontId="1" fillId="2" borderId="9" xfId="0" applyNumberFormat="1" applyFont="1" applyFill="1" applyBorder="1" applyAlignment="1" applyProtection="1">
      <alignment horizontal="center" vertical="center"/>
    </xf>
    <xf numFmtId="49" fontId="0" fillId="2" borderId="13" xfId="0" applyNumberFormat="1" applyFill="1" applyBorder="1" applyAlignment="1" applyProtection="1">
      <alignment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8" fontId="1" fillId="2" borderId="2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64" fontId="1" fillId="2" borderId="9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top"/>
    </xf>
    <xf numFmtId="0" fontId="0" fillId="2" borderId="3" xfId="0" applyFill="1" applyBorder="1" applyAlignment="1" applyProtection="1">
      <alignment horizontal="left" vertical="center" wrapText="1"/>
    </xf>
    <xf numFmtId="164" fontId="1" fillId="2" borderId="2" xfId="0" applyNumberFormat="1" applyFont="1" applyFill="1" applyBorder="1" applyAlignment="1" applyProtection="1">
      <alignment horizontal="center"/>
    </xf>
    <xf numFmtId="49" fontId="0" fillId="2" borderId="14" xfId="0" applyNumberFormat="1" applyFill="1" applyBorder="1" applyAlignment="1" applyProtection="1">
      <alignment horizontal="center" vertical="center" wrapText="1"/>
    </xf>
    <xf numFmtId="165" fontId="1" fillId="2" borderId="2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wrapText="1"/>
    </xf>
    <xf numFmtId="0" fontId="0" fillId="2" borderId="3" xfId="0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64" fontId="5" fillId="2" borderId="0" xfId="0" applyNumberFormat="1" applyFont="1" applyFill="1" applyAlignment="1" applyProtection="1">
      <alignment horizontal="right" vertical="center"/>
    </xf>
    <xf numFmtId="164" fontId="6" fillId="2" borderId="0" xfId="0" applyNumberFormat="1" applyFont="1" applyFill="1" applyAlignment="1" applyProtection="1">
      <alignment vertical="center"/>
    </xf>
    <xf numFmtId="0" fontId="1" fillId="2" borderId="0" xfId="0" applyFont="1" applyFill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 wrapText="1"/>
    </xf>
    <xf numFmtId="170" fontId="1" fillId="2" borderId="2" xfId="0" applyNumberFormat="1" applyFont="1" applyFill="1" applyBorder="1" applyAlignment="1" applyProtection="1">
      <alignment horizontal="center" vertical="center"/>
    </xf>
    <xf numFmtId="170" fontId="1" fillId="2" borderId="2" xfId="0" applyNumberFormat="1" applyFont="1" applyFill="1" applyBorder="1" applyAlignment="1" applyProtection="1">
      <alignment horizontal="center" vertical="top"/>
    </xf>
    <xf numFmtId="171" fontId="1" fillId="2" borderId="2" xfId="0" applyNumberFormat="1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left" vertical="top" wrapText="1"/>
    </xf>
    <xf numFmtId="164" fontId="1" fillId="2" borderId="5" xfId="0" applyNumberFormat="1" applyFont="1" applyFill="1" applyBorder="1" applyAlignment="1" applyProtection="1">
      <alignment horizontal="right" vertical="center"/>
    </xf>
    <xf numFmtId="171" fontId="1" fillId="2" borderId="2" xfId="0" applyNumberFormat="1" applyFont="1" applyFill="1" applyBorder="1" applyAlignment="1" applyProtection="1">
      <alignment horizontal="right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wrapText="1"/>
    </xf>
    <xf numFmtId="168" fontId="1" fillId="2" borderId="2" xfId="0" applyNumberFormat="1" applyFont="1" applyFill="1" applyBorder="1" applyAlignment="1" applyProtection="1">
      <alignment horizontal="center" vertical="top"/>
    </xf>
    <xf numFmtId="168" fontId="13" fillId="2" borderId="2" xfId="0" applyNumberFormat="1" applyFont="1" applyFill="1" applyBorder="1" applyAlignment="1" applyProtection="1">
      <alignment horizontal="center" vertical="center"/>
    </xf>
    <xf numFmtId="168" fontId="1" fillId="2" borderId="5" xfId="0" applyNumberFormat="1" applyFont="1" applyFill="1" applyBorder="1" applyAlignment="1" applyProtection="1">
      <alignment horizontal="center" vertical="top"/>
    </xf>
    <xf numFmtId="168" fontId="1" fillId="2" borderId="2" xfId="0" applyNumberFormat="1" applyFont="1" applyFill="1" applyBorder="1" applyAlignment="1" applyProtection="1">
      <alignment horizontal="right" vertical="center"/>
    </xf>
    <xf numFmtId="168" fontId="4" fillId="2" borderId="2" xfId="0" applyNumberFormat="1" applyFont="1" applyFill="1" applyBorder="1" applyAlignment="1" applyProtection="1">
      <alignment horizontal="center" vertical="center"/>
    </xf>
    <xf numFmtId="168" fontId="4" fillId="2" borderId="2" xfId="0" applyNumberFormat="1" applyFont="1" applyFill="1" applyBorder="1" applyAlignment="1" applyProtection="1">
      <alignment horizontal="center" vertical="center" wrapText="1"/>
    </xf>
    <xf numFmtId="168" fontId="4" fillId="2" borderId="2" xfId="0" applyNumberFormat="1" applyFont="1" applyFill="1" applyBorder="1" applyAlignment="1" applyProtection="1">
      <alignment horizontal="center" vertical="top"/>
    </xf>
    <xf numFmtId="168" fontId="1" fillId="2" borderId="2" xfId="0" applyNumberFormat="1" applyFont="1" applyFill="1" applyBorder="1" applyAlignment="1" applyProtection="1">
      <alignment horizontal="right" vertical="center" wrapText="1"/>
    </xf>
    <xf numFmtId="168" fontId="4" fillId="2" borderId="2" xfId="0" applyNumberFormat="1" applyFont="1" applyFill="1" applyBorder="1" applyAlignment="1" applyProtection="1">
      <alignment horizontal="right" vertical="center" wrapText="1"/>
    </xf>
    <xf numFmtId="0" fontId="1" fillId="2" borderId="16" xfId="0" applyFont="1" applyFill="1" applyBorder="1" applyAlignment="1" applyProtection="1">
      <alignment horizontal="center" vertical="top"/>
    </xf>
    <xf numFmtId="0" fontId="4" fillId="2" borderId="17" xfId="0" applyFont="1" applyFill="1" applyBorder="1" applyAlignment="1" applyProtection="1">
      <alignment horizontal="left" vertical="top" wrapText="1"/>
    </xf>
    <xf numFmtId="0" fontId="1" fillId="2" borderId="17" xfId="0" applyFont="1" applyFill="1" applyBorder="1" applyAlignment="1" applyProtection="1">
      <alignment horizontal="center" vertical="top"/>
    </xf>
    <xf numFmtId="165" fontId="1" fillId="2" borderId="17" xfId="0" applyNumberFormat="1" applyFont="1" applyFill="1" applyBorder="1" applyAlignment="1" applyProtection="1">
      <alignment horizontal="center" vertical="top"/>
    </xf>
    <xf numFmtId="168" fontId="1" fillId="2" borderId="17" xfId="0" applyNumberFormat="1" applyFont="1" applyFill="1" applyBorder="1" applyAlignment="1" applyProtection="1">
      <alignment horizontal="center" vertical="top"/>
    </xf>
    <xf numFmtId="164" fontId="1" fillId="2" borderId="17" xfId="0" applyNumberFormat="1" applyFont="1" applyFill="1" applyBorder="1" applyAlignment="1" applyProtection="1">
      <alignment horizontal="right" vertical="center"/>
    </xf>
    <xf numFmtId="171" fontId="1" fillId="2" borderId="17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alignment horizontal="center" vertical="top"/>
    </xf>
    <xf numFmtId="0" fontId="0" fillId="2" borderId="2" xfId="0" applyFill="1" applyBorder="1" applyAlignment="1" applyProtection="1">
      <alignment horizontal="left" vertical="top" wrapText="1"/>
    </xf>
    <xf numFmtId="168" fontId="0" fillId="2" borderId="2" xfId="0" applyNumberFormat="1" applyFill="1" applyBorder="1" applyAlignment="1" applyProtection="1">
      <alignment horizontal="center" vertical="top"/>
    </xf>
    <xf numFmtId="164" fontId="0" fillId="2" borderId="2" xfId="0" applyNumberFormat="1" applyFill="1" applyBorder="1" applyAlignment="1" applyProtection="1">
      <alignment horizontal="right" vertical="top"/>
    </xf>
    <xf numFmtId="0" fontId="0" fillId="2" borderId="2" xfId="0" applyFill="1" applyBorder="1" applyProtection="1"/>
    <xf numFmtId="0" fontId="0" fillId="0" borderId="2" xfId="0" applyBorder="1" applyProtection="1"/>
    <xf numFmtId="0" fontId="1" fillId="2" borderId="2" xfId="0" applyFont="1" applyFill="1" applyBorder="1" applyAlignment="1" applyProtection="1">
      <alignment horizontal="center" vertical="center"/>
    </xf>
    <xf numFmtId="168" fontId="1" fillId="2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168" fontId="1" fillId="2" borderId="10" xfId="0" applyNumberFormat="1" applyFont="1" applyFill="1" applyBorder="1" applyAlignment="1" applyProtection="1">
      <alignment horizontal="center" vertical="center"/>
    </xf>
    <xf numFmtId="168" fontId="13" fillId="2" borderId="2" xfId="0" applyNumberFormat="1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horizontal="center" vertical="center"/>
    </xf>
    <xf numFmtId="168" fontId="1" fillId="2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wrapText="1"/>
    </xf>
    <xf numFmtId="49" fontId="0" fillId="2" borderId="3" xfId="0" applyNumberFormat="1" applyFill="1" applyBorder="1" applyAlignment="1" applyProtection="1">
      <alignment vertical="top" wrapText="1"/>
    </xf>
    <xf numFmtId="166" fontId="17" fillId="2" borderId="2" xfId="0" applyNumberFormat="1" applyFont="1" applyFill="1" applyBorder="1" applyAlignment="1" applyProtection="1">
      <alignment horizontal="center" vertical="center"/>
    </xf>
    <xf numFmtId="164" fontId="1" fillId="0" borderId="18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4" fontId="1" fillId="0" borderId="18" xfId="0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horizontal="center" vertical="center" wrapText="1"/>
    </xf>
    <xf numFmtId="49" fontId="0" fillId="2" borderId="14" xfId="0" applyNumberFormat="1" applyFill="1" applyBorder="1" applyAlignment="1" applyProtection="1">
      <alignment horizontal="center" vertical="center" wrapText="1"/>
    </xf>
    <xf numFmtId="49" fontId="0" fillId="2" borderId="20" xfId="0" applyNumberFormat="1" applyFill="1" applyBorder="1" applyAlignment="1" applyProtection="1">
      <alignment horizontal="center" vertical="center" wrapText="1"/>
    </xf>
    <xf numFmtId="49" fontId="0" fillId="2" borderId="13" xfId="0" applyNumberForma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164" fontId="1" fillId="2" borderId="18" xfId="0" applyNumberFormat="1" applyFont="1" applyFill="1" applyBorder="1" applyAlignment="1" applyProtection="1">
      <alignment horizontal="center" vertical="center"/>
    </xf>
    <xf numFmtId="49" fontId="1" fillId="2" borderId="21" xfId="0" applyNumberFormat="1" applyFont="1" applyFill="1" applyBorder="1" applyAlignment="1" applyProtection="1">
      <alignment horizontal="center" vertical="center" wrapText="1"/>
    </xf>
    <xf numFmtId="49" fontId="1" fillId="2" borderId="22" xfId="0" applyNumberFormat="1" applyFont="1" applyFill="1" applyBorder="1" applyAlignment="1" applyProtection="1">
      <alignment horizontal="center" vertical="center" wrapText="1"/>
    </xf>
    <xf numFmtId="49" fontId="1" fillId="2" borderId="23" xfId="0" applyNumberFormat="1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vertical="center" wrapText="1"/>
    </xf>
    <xf numFmtId="0" fontId="0" fillId="2" borderId="13" xfId="0" applyFill="1" applyBorder="1" applyAlignment="1" applyProtection="1">
      <alignment vertical="center" wrapText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left" vertical="center" wrapText="1"/>
    </xf>
    <xf numFmtId="0" fontId="0" fillId="2" borderId="20" xfId="0" applyFill="1" applyBorder="1" applyAlignment="1" applyProtection="1">
      <alignment horizontal="left" vertical="center" wrapText="1"/>
    </xf>
    <xf numFmtId="0" fontId="0" fillId="2" borderId="13" xfId="0" applyFill="1" applyBorder="1" applyAlignment="1" applyProtection="1">
      <alignment horizontal="left" vertical="center" wrapText="1"/>
    </xf>
    <xf numFmtId="0" fontId="18" fillId="2" borderId="14" xfId="0" applyFont="1" applyFill="1" applyBorder="1" applyAlignment="1" applyProtection="1">
      <alignment horizontal="center" vertical="center" wrapText="1"/>
    </xf>
    <xf numFmtId="0" fontId="18" fillId="2" borderId="20" xfId="0" applyFont="1" applyFill="1" applyBorder="1" applyAlignment="1" applyProtection="1">
      <alignment horizontal="center" vertical="center" wrapText="1"/>
    </xf>
    <xf numFmtId="0" fontId="18" fillId="2" borderId="24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1" fillId="2" borderId="2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164" fontId="1" fillId="2" borderId="18" xfId="0" applyNumberFormat="1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64" fontId="1" fillId="2" borderId="21" xfId="0" applyNumberFormat="1" applyFont="1" applyFill="1" applyBorder="1" applyAlignment="1" applyProtection="1">
      <alignment horizontal="center" vertical="center"/>
    </xf>
    <xf numFmtId="164" fontId="1" fillId="2" borderId="9" xfId="0" applyNumberFormat="1" applyFont="1" applyFill="1" applyBorder="1" applyAlignment="1" applyProtection="1">
      <alignment horizontal="center" vertical="center"/>
    </xf>
    <xf numFmtId="164" fontId="1" fillId="2" borderId="26" xfId="0" applyNumberFormat="1" applyFont="1" applyFill="1" applyBorder="1" applyAlignment="1" applyProtection="1">
      <alignment horizontal="center" vertical="center"/>
    </xf>
    <xf numFmtId="164" fontId="1" fillId="2" borderId="27" xfId="0" applyNumberFormat="1" applyFont="1" applyFill="1" applyBorder="1" applyAlignment="1" applyProtection="1">
      <alignment horizontal="center" vertical="center"/>
    </xf>
    <xf numFmtId="164" fontId="1" fillId="2" borderId="28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horizontal="center" wrapText="1"/>
    </xf>
    <xf numFmtId="0" fontId="0" fillId="2" borderId="20" xfId="0" applyFill="1" applyBorder="1" applyAlignment="1" applyProtection="1">
      <alignment horizontal="center" vertical="center" wrapText="1"/>
    </xf>
    <xf numFmtId="49" fontId="1" fillId="2" borderId="14" xfId="0" applyNumberFormat="1" applyFont="1" applyFill="1" applyBorder="1" applyAlignment="1" applyProtection="1">
      <alignment horizontal="center" vertical="center" wrapText="1"/>
    </xf>
    <xf numFmtId="49" fontId="1" fillId="2" borderId="20" xfId="0" applyNumberFormat="1" applyFont="1" applyFill="1" applyBorder="1" applyAlignment="1" applyProtection="1">
      <alignment horizontal="center" vertical="center" wrapText="1"/>
    </xf>
    <xf numFmtId="49" fontId="1" fillId="2" borderId="13" xfId="0" applyNumberFormat="1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 applyProtection="1">
      <alignment vertical="center" wrapText="1"/>
    </xf>
    <xf numFmtId="49" fontId="0" fillId="2" borderId="14" xfId="0" applyNumberFormat="1" applyFill="1" applyBorder="1" applyAlignment="1" applyProtection="1">
      <alignment horizontal="left" vertical="center" wrapText="1"/>
    </xf>
    <xf numFmtId="49" fontId="0" fillId="2" borderId="20" xfId="0" applyNumberFormat="1" applyFill="1" applyBorder="1" applyAlignment="1" applyProtection="1">
      <alignment horizontal="left" vertical="center" wrapText="1"/>
    </xf>
    <xf numFmtId="49" fontId="0" fillId="2" borderId="13" xfId="0" applyNumberFormat="1" applyFill="1" applyBorder="1" applyAlignment="1" applyProtection="1">
      <alignment horizontal="left" vertical="center" wrapText="1"/>
    </xf>
    <xf numFmtId="49" fontId="1" fillId="2" borderId="14" xfId="0" applyNumberFormat="1" applyFont="1" applyFill="1" applyBorder="1" applyAlignment="1" applyProtection="1">
      <alignment vertical="center" wrapText="1"/>
    </xf>
    <xf numFmtId="49" fontId="1" fillId="2" borderId="20" xfId="0" applyNumberFormat="1" applyFont="1" applyFill="1" applyBorder="1" applyAlignment="1" applyProtection="1">
      <alignment vertical="center" wrapText="1"/>
    </xf>
    <xf numFmtId="49" fontId="1" fillId="2" borderId="13" xfId="0" applyNumberFormat="1" applyFont="1" applyFill="1" applyBorder="1" applyAlignment="1" applyProtection="1">
      <alignment vertical="center" wrapText="1"/>
    </xf>
    <xf numFmtId="49" fontId="1" fillId="2" borderId="14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ill="1" applyBorder="1" applyAlignment="1" applyProtection="1">
      <alignment vertical="center" wrapText="1"/>
    </xf>
    <xf numFmtId="49" fontId="0" fillId="2" borderId="20" xfId="0" applyNumberFormat="1" applyFill="1" applyBorder="1" applyAlignment="1" applyProtection="1">
      <alignment vertical="center" wrapText="1"/>
    </xf>
    <xf numFmtId="49" fontId="0" fillId="2" borderId="13" xfId="0" applyNumberFormat="1" applyFill="1" applyBorder="1" applyAlignment="1" applyProtection="1">
      <alignment vertical="center" wrapText="1"/>
    </xf>
    <xf numFmtId="0" fontId="0" fillId="2" borderId="17" xfId="0" applyFill="1" applyBorder="1" applyAlignment="1" applyProtection="1">
      <alignment vertical="center" wrapText="1"/>
    </xf>
    <xf numFmtId="0" fontId="0" fillId="2" borderId="25" xfId="0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vertical="center" wrapText="1"/>
    </xf>
    <xf numFmtId="49" fontId="0" fillId="2" borderId="14" xfId="0" applyNumberFormat="1" applyFill="1" applyBorder="1" applyAlignment="1" applyProtection="1">
      <alignment vertical="top" wrapText="1"/>
    </xf>
    <xf numFmtId="49" fontId="0" fillId="2" borderId="20" xfId="0" applyNumberFormat="1" applyFill="1" applyBorder="1" applyAlignment="1" applyProtection="1">
      <alignment vertical="top" wrapText="1"/>
    </xf>
    <xf numFmtId="49" fontId="0" fillId="2" borderId="13" xfId="0" applyNumberFormat="1" applyFill="1" applyBorder="1" applyAlignment="1" applyProtection="1">
      <alignment vertical="top" wrapText="1"/>
    </xf>
    <xf numFmtId="49" fontId="0" fillId="2" borderId="14" xfId="0" applyNumberFormat="1" applyFill="1" applyBorder="1" applyAlignment="1" applyProtection="1">
      <alignment horizontal="left" vertical="top" wrapText="1"/>
    </xf>
    <xf numFmtId="49" fontId="0" fillId="2" borderId="20" xfId="0" applyNumberFormat="1" applyFill="1" applyBorder="1" applyAlignment="1" applyProtection="1">
      <alignment horizontal="left" vertical="top" wrapText="1"/>
    </xf>
    <xf numFmtId="49" fontId="0" fillId="2" borderId="13" xfId="0" applyNumberForma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11"/>
  <sheetViews>
    <sheetView tabSelected="1" zoomScale="120" zoomScaleNormal="120" workbookViewId="0">
      <selection activeCell="A4" sqref="A4:U4"/>
    </sheetView>
  </sheetViews>
  <sheetFormatPr defaultRowHeight="11.25" customHeight="1"/>
  <cols>
    <col min="1" max="1" width="19.33203125" style="2" customWidth="1"/>
    <col min="2" max="2" width="47.5" style="3" customWidth="1"/>
    <col min="3" max="9" width="13.33203125" style="2" customWidth="1"/>
    <col min="10" max="11" width="15.1640625" style="1" customWidth="1"/>
    <col min="12" max="15" width="13" style="1" customWidth="1"/>
    <col min="16" max="16" width="15" style="1" customWidth="1"/>
    <col min="17" max="18" width="14.33203125" style="1" customWidth="1"/>
    <col min="19" max="19" width="12.83203125" style="1" customWidth="1"/>
    <col min="20" max="21" width="13.5" style="1" customWidth="1"/>
    <col min="22" max="22" width="22.83203125" customWidth="1"/>
  </cols>
  <sheetData>
    <row r="2" spans="1:22" ht="18" customHeight="1">
      <c r="L2" s="4"/>
      <c r="M2" s="4"/>
      <c r="N2" s="4"/>
      <c r="O2" s="4"/>
      <c r="R2" s="4"/>
      <c r="U2" s="49"/>
      <c r="V2" s="49" t="s">
        <v>0</v>
      </c>
    </row>
    <row r="3" spans="1:22" ht="15" hidden="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2" ht="27" customHeight="1">
      <c r="A4" s="287" t="s">
        <v>1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</row>
    <row r="5" spans="1:22" ht="21" customHeight="1">
      <c r="S5" s="31"/>
      <c r="V5" s="32" t="s">
        <v>2</v>
      </c>
    </row>
    <row r="6" spans="1:22" ht="21.75" customHeight="1">
      <c r="A6" s="290" t="s">
        <v>3</v>
      </c>
      <c r="B6" s="286" t="s">
        <v>4</v>
      </c>
      <c r="C6" s="286" t="s">
        <v>5</v>
      </c>
      <c r="D6" s="288" t="s">
        <v>6</v>
      </c>
      <c r="E6" s="288"/>
      <c r="F6" s="288"/>
      <c r="G6" s="288" t="s">
        <v>7</v>
      </c>
      <c r="H6" s="288"/>
      <c r="I6" s="288"/>
      <c r="J6" s="288" t="s">
        <v>8</v>
      </c>
      <c r="K6" s="288"/>
      <c r="L6" s="288"/>
      <c r="M6" s="284" t="s">
        <v>9</v>
      </c>
      <c r="N6" s="284"/>
      <c r="O6" s="284"/>
      <c r="P6" s="288" t="s">
        <v>10</v>
      </c>
      <c r="Q6" s="288"/>
      <c r="R6" s="288"/>
      <c r="S6" s="288" t="s">
        <v>11</v>
      </c>
      <c r="T6" s="288"/>
      <c r="U6" s="288"/>
      <c r="V6" s="45" t="s">
        <v>12</v>
      </c>
    </row>
    <row r="7" spans="1:22" ht="21" customHeight="1">
      <c r="A7" s="291"/>
      <c r="B7" s="285"/>
      <c r="C7" s="285"/>
      <c r="D7" s="285" t="s">
        <v>13</v>
      </c>
      <c r="E7" s="285" t="s">
        <v>14</v>
      </c>
      <c r="F7" s="285"/>
      <c r="G7" s="285" t="s">
        <v>13</v>
      </c>
      <c r="H7" s="285" t="s">
        <v>14</v>
      </c>
      <c r="I7" s="285"/>
      <c r="J7" s="285" t="s">
        <v>13</v>
      </c>
      <c r="K7" s="285" t="s">
        <v>14</v>
      </c>
      <c r="L7" s="285"/>
      <c r="M7" s="285" t="s">
        <v>13</v>
      </c>
      <c r="N7" s="285" t="s">
        <v>14</v>
      </c>
      <c r="O7" s="285"/>
      <c r="P7" s="285" t="s">
        <v>13</v>
      </c>
      <c r="Q7" s="285" t="s">
        <v>14</v>
      </c>
      <c r="R7" s="285"/>
      <c r="S7" s="285" t="s">
        <v>13</v>
      </c>
      <c r="T7" s="285" t="s">
        <v>14</v>
      </c>
      <c r="U7" s="285"/>
      <c r="V7" s="289" t="s">
        <v>15</v>
      </c>
    </row>
    <row r="8" spans="1:22" ht="33" customHeight="1">
      <c r="A8" s="291"/>
      <c r="B8" s="285"/>
      <c r="C8" s="285"/>
      <c r="D8" s="285"/>
      <c r="E8" s="12" t="s">
        <v>16</v>
      </c>
      <c r="F8" s="12" t="s">
        <v>17</v>
      </c>
      <c r="G8" s="285"/>
      <c r="H8" s="12" t="s">
        <v>16</v>
      </c>
      <c r="I8" s="12" t="s">
        <v>17</v>
      </c>
      <c r="J8" s="285"/>
      <c r="K8" s="12" t="s">
        <v>16</v>
      </c>
      <c r="L8" s="12" t="s">
        <v>17</v>
      </c>
      <c r="M8" s="285"/>
      <c r="N8" s="12" t="s">
        <v>16</v>
      </c>
      <c r="O8" s="12" t="s">
        <v>17</v>
      </c>
      <c r="P8" s="285"/>
      <c r="Q8" s="12" t="s">
        <v>16</v>
      </c>
      <c r="R8" s="12" t="s">
        <v>17</v>
      </c>
      <c r="S8" s="285"/>
      <c r="T8" s="12" t="s">
        <v>16</v>
      </c>
      <c r="U8" s="12" t="s">
        <v>17</v>
      </c>
      <c r="V8" s="289"/>
    </row>
    <row r="9" spans="1:22" s="6" customFormat="1" ht="23.25" customHeight="1">
      <c r="A9" s="13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1">
        <v>22</v>
      </c>
    </row>
    <row r="10" spans="1:22" s="6" customFormat="1" ht="23.25" customHeight="1">
      <c r="A10" s="14" t="s">
        <v>18</v>
      </c>
      <c r="B10" s="15" t="s">
        <v>19</v>
      </c>
      <c r="C10" s="16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6"/>
    </row>
    <row r="11" spans="1:22" ht="16.5" customHeight="1">
      <c r="A11" s="18"/>
      <c r="B11" s="19" t="s">
        <v>14</v>
      </c>
      <c r="C11" s="20"/>
      <c r="D11" s="20"/>
      <c r="E11" s="20"/>
      <c r="F11" s="20"/>
      <c r="G11" s="20"/>
      <c r="H11" s="20"/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47"/>
    </row>
    <row r="12" spans="1:22" s="6" customFormat="1" ht="40.5" customHeight="1">
      <c r="A12" s="14" t="s">
        <v>20</v>
      </c>
      <c r="B12" s="15" t="s">
        <v>21</v>
      </c>
      <c r="C12" s="16" t="s">
        <v>22</v>
      </c>
      <c r="D12" s="16"/>
      <c r="E12" s="16"/>
      <c r="F12" s="16"/>
      <c r="G12" s="16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46"/>
    </row>
    <row r="13" spans="1:22" ht="19.5" customHeight="1">
      <c r="A13" s="18"/>
      <c r="B13" s="19" t="s">
        <v>14</v>
      </c>
      <c r="C13" s="20"/>
      <c r="D13" s="20"/>
      <c r="E13" s="20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47"/>
    </row>
    <row r="14" spans="1:22" s="6" customFormat="1" ht="39.75" customHeight="1">
      <c r="A14" s="14" t="s">
        <v>23</v>
      </c>
      <c r="B14" s="15" t="s">
        <v>24</v>
      </c>
      <c r="C14" s="16" t="s">
        <v>25</v>
      </c>
      <c r="D14" s="16"/>
      <c r="E14" s="16"/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46"/>
    </row>
    <row r="15" spans="1:22" ht="12.75" customHeight="1">
      <c r="A15" s="18"/>
      <c r="B15" s="19" t="s">
        <v>14</v>
      </c>
      <c r="C15" s="20"/>
      <c r="D15" s="20"/>
      <c r="E15" s="20"/>
      <c r="F15" s="20"/>
      <c r="G15" s="20"/>
      <c r="H15" s="20"/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47"/>
    </row>
    <row r="16" spans="1:22" s="6" customFormat="1" ht="40.5" customHeight="1">
      <c r="A16" s="8" t="s">
        <v>26</v>
      </c>
      <c r="B16" s="22" t="s">
        <v>27</v>
      </c>
      <c r="C16" s="9"/>
      <c r="D16" s="9"/>
      <c r="E16" s="9"/>
      <c r="F16" s="9"/>
      <c r="G16" s="9"/>
      <c r="H16" s="9"/>
      <c r="I16" s="9"/>
      <c r="J16" s="23"/>
      <c r="K16" s="24"/>
      <c r="L16" s="24"/>
      <c r="M16" s="24"/>
      <c r="N16" s="24"/>
      <c r="O16" s="24"/>
      <c r="P16" s="23"/>
      <c r="Q16" s="24"/>
      <c r="R16" s="24"/>
      <c r="S16" s="23"/>
      <c r="T16" s="24"/>
      <c r="U16" s="24"/>
      <c r="V16" s="46"/>
    </row>
    <row r="17" spans="1:22" s="6" customFormat="1" ht="33.75" customHeight="1">
      <c r="A17" s="8" t="s">
        <v>28</v>
      </c>
      <c r="B17" s="22" t="s">
        <v>29</v>
      </c>
      <c r="C17" s="9"/>
      <c r="D17" s="9"/>
      <c r="E17" s="9"/>
      <c r="F17" s="9"/>
      <c r="G17" s="9"/>
      <c r="H17" s="9"/>
      <c r="I17" s="9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46"/>
    </row>
    <row r="18" spans="1:22" s="6" customFormat="1" ht="33.75" customHeight="1">
      <c r="A18" s="8" t="s">
        <v>30</v>
      </c>
      <c r="B18" s="22" t="s">
        <v>31</v>
      </c>
      <c r="C18" s="9"/>
      <c r="D18" s="9"/>
      <c r="E18" s="9"/>
      <c r="F18" s="9"/>
      <c r="G18" s="9"/>
      <c r="H18" s="9"/>
      <c r="I18" s="9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46"/>
    </row>
    <row r="19" spans="1:22" s="6" customFormat="1" ht="19.5" customHeight="1">
      <c r="A19" s="14" t="s">
        <v>32</v>
      </c>
      <c r="B19" s="15" t="s">
        <v>33</v>
      </c>
      <c r="C19" s="16" t="s">
        <v>34</v>
      </c>
      <c r="D19" s="16"/>
      <c r="E19" s="16"/>
      <c r="F19" s="16"/>
      <c r="G19" s="16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46"/>
    </row>
    <row r="20" spans="1:22" ht="16.5" customHeight="1">
      <c r="A20" s="18"/>
      <c r="B20" s="19" t="s">
        <v>14</v>
      </c>
      <c r="C20" s="20"/>
      <c r="D20" s="20"/>
      <c r="E20" s="20"/>
      <c r="F20" s="20"/>
      <c r="G20" s="20"/>
      <c r="H20" s="20"/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7"/>
    </row>
    <row r="21" spans="1:22" s="6" customFormat="1" ht="19.5" customHeight="1">
      <c r="A21" s="8" t="s">
        <v>35</v>
      </c>
      <c r="B21" s="22" t="s">
        <v>36</v>
      </c>
      <c r="C21" s="9"/>
      <c r="D21" s="9"/>
      <c r="E21" s="9"/>
      <c r="F21" s="9"/>
      <c r="G21" s="9"/>
      <c r="H21" s="9"/>
      <c r="I21" s="9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46"/>
    </row>
    <row r="22" spans="1:22" s="6" customFormat="1" ht="80.25" customHeight="1">
      <c r="A22" s="14" t="s">
        <v>37</v>
      </c>
      <c r="B22" s="15" t="s">
        <v>38</v>
      </c>
      <c r="C22" s="16" t="s">
        <v>39</v>
      </c>
      <c r="D22" s="16"/>
      <c r="E22" s="16"/>
      <c r="F22" s="16"/>
      <c r="G22" s="16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46"/>
    </row>
    <row r="23" spans="1:22" ht="12.75" customHeight="1">
      <c r="A23" s="18"/>
      <c r="B23" s="19" t="s">
        <v>14</v>
      </c>
      <c r="C23" s="20"/>
      <c r="D23" s="20"/>
      <c r="E23" s="20"/>
      <c r="F23" s="20"/>
      <c r="G23" s="20"/>
      <c r="H23" s="20"/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47"/>
    </row>
    <row r="24" spans="1:22" ht="49.5" customHeight="1">
      <c r="A24" s="18" t="s">
        <v>40</v>
      </c>
      <c r="B24" s="19" t="s">
        <v>41</v>
      </c>
      <c r="C24" s="20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47"/>
    </row>
    <row r="25" spans="1:22" ht="56.25" customHeight="1">
      <c r="A25" s="18" t="s">
        <v>42</v>
      </c>
      <c r="B25" s="19" t="s">
        <v>43</v>
      </c>
      <c r="C25" s="20"/>
      <c r="D25" s="20"/>
      <c r="E25" s="20"/>
      <c r="F25" s="20"/>
      <c r="G25" s="20"/>
      <c r="H25" s="20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47"/>
    </row>
    <row r="26" spans="1:22" ht="35.25" customHeight="1">
      <c r="A26" s="18" t="s">
        <v>44</v>
      </c>
      <c r="B26" s="19" t="s">
        <v>45</v>
      </c>
      <c r="C26" s="20"/>
      <c r="D26" s="20"/>
      <c r="E26" s="20"/>
      <c r="F26" s="20"/>
      <c r="G26" s="20"/>
      <c r="H26" s="20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47"/>
    </row>
    <row r="27" spans="1:22" ht="63" customHeight="1">
      <c r="A27" s="18" t="s">
        <v>46</v>
      </c>
      <c r="B27" s="19" t="s">
        <v>47</v>
      </c>
      <c r="C27" s="20"/>
      <c r="D27" s="20"/>
      <c r="E27" s="20"/>
      <c r="F27" s="20"/>
      <c r="G27" s="20"/>
      <c r="H27" s="20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47"/>
    </row>
    <row r="28" spans="1:22" ht="82.5" customHeight="1">
      <c r="A28" s="18" t="s">
        <v>48</v>
      </c>
      <c r="B28" s="19" t="s">
        <v>49</v>
      </c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47"/>
    </row>
    <row r="29" spans="1:22" ht="51.75" customHeight="1">
      <c r="A29" s="18" t="s">
        <v>50</v>
      </c>
      <c r="B29" s="19" t="s">
        <v>51</v>
      </c>
      <c r="C29" s="20"/>
      <c r="D29" s="20"/>
      <c r="E29" s="20"/>
      <c r="F29" s="20"/>
      <c r="G29" s="20"/>
      <c r="H29" s="20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47"/>
    </row>
    <row r="30" spans="1:22" ht="40.5" customHeight="1">
      <c r="A30" s="18" t="s">
        <v>52</v>
      </c>
      <c r="B30" s="19" t="s">
        <v>53</v>
      </c>
      <c r="C30" s="20"/>
      <c r="D30" s="20"/>
      <c r="E30" s="20"/>
      <c r="F30" s="20"/>
      <c r="G30" s="20"/>
      <c r="H30" s="20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47"/>
    </row>
    <row r="31" spans="1:22" ht="66.75" customHeight="1">
      <c r="A31" s="18" t="s">
        <v>54</v>
      </c>
      <c r="B31" s="19" t="s">
        <v>55</v>
      </c>
      <c r="C31" s="20"/>
      <c r="D31" s="20"/>
      <c r="E31" s="20"/>
      <c r="F31" s="20"/>
      <c r="G31" s="20"/>
      <c r="H31" s="20"/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47"/>
    </row>
    <row r="32" spans="1:22" ht="52.5" customHeight="1">
      <c r="A32" s="18" t="s">
        <v>56</v>
      </c>
      <c r="B32" s="19" t="s">
        <v>57</v>
      </c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47"/>
    </row>
    <row r="33" spans="1:22" ht="31.5" customHeight="1">
      <c r="A33" s="18" t="s">
        <v>58</v>
      </c>
      <c r="B33" s="19" t="s">
        <v>59</v>
      </c>
      <c r="C33" s="20"/>
      <c r="D33" s="20"/>
      <c r="E33" s="20"/>
      <c r="F33" s="20"/>
      <c r="G33" s="20"/>
      <c r="H33" s="20"/>
      <c r="I33" s="20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47"/>
    </row>
    <row r="34" spans="1:22" ht="31.5" customHeight="1">
      <c r="A34" s="18" t="s">
        <v>60</v>
      </c>
      <c r="B34" s="19" t="s">
        <v>61</v>
      </c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47"/>
    </row>
    <row r="35" spans="1:22" ht="63" customHeight="1">
      <c r="A35" s="18" t="s">
        <v>62</v>
      </c>
      <c r="B35" s="19" t="s">
        <v>63</v>
      </c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47"/>
    </row>
    <row r="36" spans="1:22" ht="81" customHeight="1">
      <c r="A36" s="18" t="s">
        <v>64</v>
      </c>
      <c r="B36" s="19" t="s">
        <v>65</v>
      </c>
      <c r="C36" s="20"/>
      <c r="D36" s="20"/>
      <c r="E36" s="20"/>
      <c r="F36" s="20"/>
      <c r="G36" s="20"/>
      <c r="H36" s="20"/>
      <c r="I36" s="20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47"/>
    </row>
    <row r="37" spans="1:22" ht="47.25" customHeight="1">
      <c r="A37" s="18" t="s">
        <v>66</v>
      </c>
      <c r="B37" s="19" t="s">
        <v>67</v>
      </c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47"/>
    </row>
    <row r="38" spans="1:22" ht="49.5" customHeight="1">
      <c r="A38" s="18" t="s">
        <v>68</v>
      </c>
      <c r="B38" s="19" t="s">
        <v>69</v>
      </c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47"/>
    </row>
    <row r="39" spans="1:22" ht="37.5" customHeight="1">
      <c r="A39" s="18" t="s">
        <v>70</v>
      </c>
      <c r="B39" s="19" t="s">
        <v>71</v>
      </c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47"/>
    </row>
    <row r="40" spans="1:22" ht="37.5" customHeight="1">
      <c r="A40" s="18" t="s">
        <v>72</v>
      </c>
      <c r="B40" s="19" t="s">
        <v>73</v>
      </c>
      <c r="C40" s="20"/>
      <c r="D40" s="20"/>
      <c r="E40" s="20"/>
      <c r="F40" s="20"/>
      <c r="G40" s="20"/>
      <c r="H40" s="20"/>
      <c r="I40" s="20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47"/>
    </row>
    <row r="41" spans="1:22" ht="21" customHeight="1">
      <c r="A41" s="18" t="s">
        <v>74</v>
      </c>
      <c r="B41" s="19" t="s">
        <v>75</v>
      </c>
      <c r="C41" s="20"/>
      <c r="D41" s="20"/>
      <c r="E41" s="20"/>
      <c r="F41" s="20"/>
      <c r="G41" s="20"/>
      <c r="H41" s="20"/>
      <c r="I41" s="20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47"/>
    </row>
    <row r="42" spans="1:22" s="6" customFormat="1" ht="41.25" customHeight="1">
      <c r="A42" s="14" t="s">
        <v>76</v>
      </c>
      <c r="B42" s="15" t="s">
        <v>77</v>
      </c>
      <c r="C42" s="16" t="s">
        <v>78</v>
      </c>
      <c r="D42" s="16"/>
      <c r="E42" s="16"/>
      <c r="F42" s="16"/>
      <c r="G42" s="16"/>
      <c r="H42" s="16"/>
      <c r="I42" s="1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46"/>
    </row>
    <row r="43" spans="1:22" ht="18" customHeight="1">
      <c r="A43" s="18"/>
      <c r="B43" s="19" t="s">
        <v>14</v>
      </c>
      <c r="C43" s="20"/>
      <c r="D43" s="20"/>
      <c r="E43" s="20"/>
      <c r="F43" s="20"/>
      <c r="G43" s="20"/>
      <c r="H43" s="20"/>
      <c r="I43" s="20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47"/>
    </row>
    <row r="44" spans="1:22" s="6" customFormat="1" ht="81.75" customHeight="1">
      <c r="A44" s="8" t="s">
        <v>79</v>
      </c>
      <c r="B44" s="22" t="s">
        <v>80</v>
      </c>
      <c r="C44" s="9"/>
      <c r="D44" s="9"/>
      <c r="E44" s="9"/>
      <c r="F44" s="9"/>
      <c r="G44" s="9"/>
      <c r="H44" s="9"/>
      <c r="I44" s="9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46"/>
    </row>
    <row r="45" spans="1:22" s="6" customFormat="1" ht="81.75" customHeight="1">
      <c r="A45" s="8" t="s">
        <v>81</v>
      </c>
      <c r="B45" s="22" t="s">
        <v>82</v>
      </c>
      <c r="C45" s="9"/>
      <c r="D45" s="9"/>
      <c r="E45" s="9"/>
      <c r="F45" s="9"/>
      <c r="G45" s="9"/>
      <c r="H45" s="9"/>
      <c r="I45" s="9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46"/>
    </row>
    <row r="46" spans="1:22" s="6" customFormat="1" ht="53.25" customHeight="1">
      <c r="A46" s="14" t="s">
        <v>83</v>
      </c>
      <c r="B46" s="15" t="s">
        <v>84</v>
      </c>
      <c r="C46" s="16" t="s">
        <v>85</v>
      </c>
      <c r="D46" s="16"/>
      <c r="E46" s="16"/>
      <c r="F46" s="16"/>
      <c r="G46" s="16"/>
      <c r="H46" s="16"/>
      <c r="I46" s="16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46"/>
    </row>
    <row r="47" spans="1:22" ht="12.75" customHeight="1">
      <c r="A47" s="18"/>
      <c r="B47" s="19" t="s">
        <v>14</v>
      </c>
      <c r="C47" s="20"/>
      <c r="D47" s="20"/>
      <c r="E47" s="20"/>
      <c r="F47" s="20"/>
      <c r="G47" s="20"/>
      <c r="H47" s="20"/>
      <c r="I47" s="20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47"/>
    </row>
    <row r="48" spans="1:22" s="6" customFormat="1" ht="46.5" customHeight="1">
      <c r="A48" s="14" t="s">
        <v>86</v>
      </c>
      <c r="B48" s="15" t="s">
        <v>87</v>
      </c>
      <c r="C48" s="16" t="s">
        <v>88</v>
      </c>
      <c r="D48" s="16"/>
      <c r="E48" s="16"/>
      <c r="F48" s="16"/>
      <c r="G48" s="16"/>
      <c r="H48" s="16"/>
      <c r="I48" s="16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46"/>
    </row>
    <row r="49" spans="1:22" ht="16.5" customHeight="1">
      <c r="A49" s="18"/>
      <c r="B49" s="19" t="s">
        <v>14</v>
      </c>
      <c r="C49" s="20"/>
      <c r="D49" s="20"/>
      <c r="E49" s="20"/>
      <c r="F49" s="20"/>
      <c r="G49" s="20"/>
      <c r="H49" s="20"/>
      <c r="I49" s="20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47"/>
    </row>
    <row r="50" spans="1:22" s="6" customFormat="1" ht="52.5" customHeight="1">
      <c r="A50" s="8" t="s">
        <v>89</v>
      </c>
      <c r="B50" s="22" t="s">
        <v>90</v>
      </c>
      <c r="C50" s="9"/>
      <c r="D50" s="9"/>
      <c r="E50" s="9"/>
      <c r="F50" s="9"/>
      <c r="G50" s="9"/>
      <c r="H50" s="9"/>
      <c r="I50" s="9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46"/>
    </row>
    <row r="51" spans="1:22" s="6" customFormat="1" ht="45.75" customHeight="1">
      <c r="A51" s="14" t="s">
        <v>91</v>
      </c>
      <c r="B51" s="15" t="s">
        <v>92</v>
      </c>
      <c r="C51" s="16" t="s">
        <v>93</v>
      </c>
      <c r="D51" s="16"/>
      <c r="E51" s="16"/>
      <c r="F51" s="16"/>
      <c r="G51" s="16"/>
      <c r="H51" s="16"/>
      <c r="I51" s="16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46"/>
    </row>
    <row r="52" spans="1:22" ht="12.75" customHeight="1">
      <c r="A52" s="18"/>
      <c r="B52" s="19" t="s">
        <v>14</v>
      </c>
      <c r="C52" s="20"/>
      <c r="D52" s="20"/>
      <c r="E52" s="20"/>
      <c r="F52" s="20"/>
      <c r="G52" s="20"/>
      <c r="H52" s="20"/>
      <c r="I52" s="20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7"/>
    </row>
    <row r="53" spans="1:22" s="6" customFormat="1" ht="46.5" customHeight="1">
      <c r="A53" s="8" t="s">
        <v>94</v>
      </c>
      <c r="B53" s="22" t="s">
        <v>95</v>
      </c>
      <c r="C53" s="9"/>
      <c r="D53" s="9"/>
      <c r="E53" s="9"/>
      <c r="F53" s="9"/>
      <c r="G53" s="9"/>
      <c r="H53" s="9"/>
      <c r="I53" s="9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46"/>
    </row>
    <row r="54" spans="1:22" s="6" customFormat="1" ht="66.75" customHeight="1">
      <c r="A54" s="14" t="s">
        <v>96</v>
      </c>
      <c r="B54" s="15" t="s">
        <v>97</v>
      </c>
      <c r="C54" s="16" t="s">
        <v>98</v>
      </c>
      <c r="D54" s="16"/>
      <c r="E54" s="16"/>
      <c r="F54" s="16"/>
      <c r="G54" s="16"/>
      <c r="H54" s="16"/>
      <c r="I54" s="16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46"/>
    </row>
    <row r="55" spans="1:22" ht="12.75" customHeight="1">
      <c r="A55" s="18"/>
      <c r="B55" s="19" t="s">
        <v>14</v>
      </c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7"/>
    </row>
    <row r="56" spans="1:22" ht="41.25" customHeight="1">
      <c r="A56" s="18" t="s">
        <v>99</v>
      </c>
      <c r="B56" s="19" t="s">
        <v>100</v>
      </c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7"/>
    </row>
    <row r="57" spans="1:22" ht="28.5" customHeight="1">
      <c r="A57" s="18" t="s">
        <v>101</v>
      </c>
      <c r="B57" s="19" t="s">
        <v>102</v>
      </c>
      <c r="C57" s="20"/>
      <c r="D57" s="20"/>
      <c r="E57" s="20"/>
      <c r="F57" s="20"/>
      <c r="G57" s="20"/>
      <c r="H57" s="20"/>
      <c r="I57" s="20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7"/>
    </row>
    <row r="58" spans="1:22" s="6" customFormat="1" ht="52.5" customHeight="1">
      <c r="A58" s="14" t="s">
        <v>103</v>
      </c>
      <c r="B58" s="15" t="s">
        <v>104</v>
      </c>
      <c r="C58" s="16" t="s">
        <v>105</v>
      </c>
      <c r="D58" s="16"/>
      <c r="E58" s="16"/>
      <c r="F58" s="16"/>
      <c r="G58" s="16"/>
      <c r="H58" s="16"/>
      <c r="I58" s="16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46"/>
    </row>
    <row r="59" spans="1:22" ht="12.75" customHeight="1">
      <c r="A59" s="18"/>
      <c r="B59" s="19" t="s">
        <v>14</v>
      </c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7"/>
    </row>
    <row r="60" spans="1:22" ht="36" customHeight="1">
      <c r="A60" s="18" t="s">
        <v>106</v>
      </c>
      <c r="B60" s="19" t="s">
        <v>107</v>
      </c>
      <c r="C60" s="20"/>
      <c r="D60" s="20"/>
      <c r="E60" s="20"/>
      <c r="F60" s="20"/>
      <c r="G60" s="20"/>
      <c r="H60" s="20"/>
      <c r="I60" s="20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7"/>
    </row>
    <row r="61" spans="1:22" s="6" customFormat="1" ht="69" customHeight="1">
      <c r="A61" s="14" t="s">
        <v>108</v>
      </c>
      <c r="B61" s="15" t="s">
        <v>109</v>
      </c>
      <c r="C61" s="16" t="s">
        <v>110</v>
      </c>
      <c r="D61" s="16"/>
      <c r="E61" s="16"/>
      <c r="F61" s="16"/>
      <c r="G61" s="16"/>
      <c r="H61" s="16"/>
      <c r="I61" s="16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46"/>
    </row>
    <row r="62" spans="1:22" ht="12.75" customHeight="1">
      <c r="A62" s="18"/>
      <c r="B62" s="19" t="s">
        <v>14</v>
      </c>
      <c r="C62" s="20"/>
      <c r="D62" s="20"/>
      <c r="E62" s="20"/>
      <c r="F62" s="20"/>
      <c r="G62" s="20"/>
      <c r="H62" s="20"/>
      <c r="I62" s="20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7"/>
    </row>
    <row r="63" spans="1:22" s="6" customFormat="1" ht="44.25" customHeight="1">
      <c r="A63" s="14" t="s">
        <v>111</v>
      </c>
      <c r="B63" s="15" t="s">
        <v>112</v>
      </c>
      <c r="C63" s="16" t="s">
        <v>113</v>
      </c>
      <c r="D63" s="16"/>
      <c r="E63" s="16"/>
      <c r="F63" s="16"/>
      <c r="G63" s="16"/>
      <c r="H63" s="16"/>
      <c r="I63" s="16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46"/>
    </row>
    <row r="64" spans="1:22" ht="18" customHeight="1">
      <c r="A64" s="18"/>
      <c r="B64" s="19" t="s">
        <v>14</v>
      </c>
      <c r="C64" s="20"/>
      <c r="D64" s="20"/>
      <c r="E64" s="20"/>
      <c r="F64" s="20"/>
      <c r="G64" s="20"/>
      <c r="H64" s="20"/>
      <c r="I64" s="20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7"/>
    </row>
    <row r="65" spans="1:22" ht="39" customHeight="1">
      <c r="A65" s="18" t="s">
        <v>114</v>
      </c>
      <c r="B65" s="19" t="s">
        <v>115</v>
      </c>
      <c r="C65" s="20"/>
      <c r="D65" s="20"/>
      <c r="E65" s="20"/>
      <c r="F65" s="20"/>
      <c r="G65" s="20"/>
      <c r="H65" s="20"/>
      <c r="I65" s="20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7"/>
    </row>
    <row r="66" spans="1:22" s="6" customFormat="1" ht="44.25" customHeight="1">
      <c r="A66" s="14" t="s">
        <v>116</v>
      </c>
      <c r="B66" s="15" t="s">
        <v>117</v>
      </c>
      <c r="C66" s="16" t="s">
        <v>118</v>
      </c>
      <c r="D66" s="16"/>
      <c r="E66" s="16"/>
      <c r="F66" s="16"/>
      <c r="G66" s="16"/>
      <c r="H66" s="16"/>
      <c r="I66" s="16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46"/>
    </row>
    <row r="67" spans="1:22" ht="12.75" customHeight="1">
      <c r="A67" s="18"/>
      <c r="B67" s="19" t="s">
        <v>14</v>
      </c>
      <c r="C67" s="20"/>
      <c r="D67" s="20"/>
      <c r="E67" s="20"/>
      <c r="F67" s="20"/>
      <c r="G67" s="20"/>
      <c r="H67" s="20"/>
      <c r="I67" s="20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47"/>
    </row>
    <row r="68" spans="1:22" ht="27" customHeight="1">
      <c r="A68" s="18" t="s">
        <v>119</v>
      </c>
      <c r="B68" s="19" t="s">
        <v>120</v>
      </c>
      <c r="C68" s="20"/>
      <c r="D68" s="20"/>
      <c r="E68" s="20"/>
      <c r="F68" s="20"/>
      <c r="G68" s="20"/>
      <c r="H68" s="20"/>
      <c r="I68" s="20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47"/>
    </row>
    <row r="69" spans="1:22" ht="50.25" customHeight="1">
      <c r="A69" s="18" t="s">
        <v>121</v>
      </c>
      <c r="B69" s="19" t="s">
        <v>122</v>
      </c>
      <c r="C69" s="20"/>
      <c r="D69" s="20"/>
      <c r="E69" s="20"/>
      <c r="F69" s="20"/>
      <c r="G69" s="20"/>
      <c r="H69" s="20"/>
      <c r="I69" s="20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47"/>
    </row>
    <row r="70" spans="1:22" ht="18" customHeight="1">
      <c r="A70" s="18" t="s">
        <v>123</v>
      </c>
      <c r="B70" s="19" t="s">
        <v>124</v>
      </c>
      <c r="C70" s="20"/>
      <c r="D70" s="20"/>
      <c r="E70" s="20"/>
      <c r="F70" s="20"/>
      <c r="G70" s="20"/>
      <c r="H70" s="20"/>
      <c r="I70" s="20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47"/>
    </row>
    <row r="71" spans="1:22" s="6" customFormat="1" ht="50.25" customHeight="1">
      <c r="A71" s="14" t="s">
        <v>125</v>
      </c>
      <c r="B71" s="15" t="s">
        <v>126</v>
      </c>
      <c r="C71" s="16" t="s">
        <v>127</v>
      </c>
      <c r="D71" s="16"/>
      <c r="E71" s="16"/>
      <c r="F71" s="16"/>
      <c r="G71" s="16"/>
      <c r="H71" s="16"/>
      <c r="I71" s="16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46"/>
    </row>
    <row r="72" spans="1:22" ht="12.75" customHeight="1">
      <c r="A72" s="18"/>
      <c r="B72" s="19" t="s">
        <v>14</v>
      </c>
      <c r="C72" s="20"/>
      <c r="D72" s="20"/>
      <c r="E72" s="20"/>
      <c r="F72" s="20"/>
      <c r="G72" s="20"/>
      <c r="H72" s="20"/>
      <c r="I72" s="20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47"/>
    </row>
    <row r="73" spans="1:22" ht="51" customHeight="1">
      <c r="A73" s="18" t="s">
        <v>128</v>
      </c>
      <c r="B73" s="19" t="s">
        <v>129</v>
      </c>
      <c r="C73" s="20"/>
      <c r="D73" s="20"/>
      <c r="E73" s="20"/>
      <c r="F73" s="20"/>
      <c r="G73" s="20"/>
      <c r="H73" s="20"/>
      <c r="I73" s="20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47"/>
    </row>
    <row r="74" spans="1:22" s="6" customFormat="1" ht="50.25" customHeight="1">
      <c r="A74" s="14" t="s">
        <v>130</v>
      </c>
      <c r="B74" s="15" t="s">
        <v>131</v>
      </c>
      <c r="C74" s="16" t="s">
        <v>132</v>
      </c>
      <c r="D74" s="16"/>
      <c r="E74" s="16"/>
      <c r="F74" s="16"/>
      <c r="G74" s="16"/>
      <c r="H74" s="16"/>
      <c r="I74" s="16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46"/>
    </row>
    <row r="75" spans="1:22" ht="12.75" customHeight="1">
      <c r="A75" s="18"/>
      <c r="B75" s="19" t="s">
        <v>14</v>
      </c>
      <c r="C75" s="20"/>
      <c r="D75" s="20"/>
      <c r="E75" s="20"/>
      <c r="F75" s="20"/>
      <c r="G75" s="20"/>
      <c r="H75" s="20"/>
      <c r="I75" s="20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47"/>
    </row>
    <row r="76" spans="1:22" ht="72" customHeight="1">
      <c r="A76" s="18" t="s">
        <v>133</v>
      </c>
      <c r="B76" s="19" t="s">
        <v>134</v>
      </c>
      <c r="C76" s="20"/>
      <c r="D76" s="20"/>
      <c r="E76" s="20"/>
      <c r="F76" s="20"/>
      <c r="G76" s="20"/>
      <c r="H76" s="20"/>
      <c r="I76" s="20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47"/>
    </row>
    <row r="77" spans="1:22" ht="18" customHeight="1">
      <c r="A77" s="18"/>
      <c r="B77" s="19" t="s">
        <v>14</v>
      </c>
      <c r="C77" s="20"/>
      <c r="D77" s="20"/>
      <c r="E77" s="20"/>
      <c r="F77" s="20"/>
      <c r="G77" s="20"/>
      <c r="H77" s="20"/>
      <c r="I77" s="20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47"/>
    </row>
    <row r="78" spans="1:22" ht="57" customHeight="1">
      <c r="A78" s="18" t="s">
        <v>135</v>
      </c>
      <c r="B78" s="19" t="s">
        <v>136</v>
      </c>
      <c r="C78" s="20"/>
      <c r="D78" s="20"/>
      <c r="E78" s="20"/>
      <c r="F78" s="20"/>
      <c r="G78" s="20"/>
      <c r="H78" s="20"/>
      <c r="I78" s="20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47"/>
    </row>
    <row r="79" spans="1:22" ht="63" customHeight="1">
      <c r="A79" s="18" t="s">
        <v>137</v>
      </c>
      <c r="B79" s="19" t="s">
        <v>138</v>
      </c>
      <c r="C79" s="20"/>
      <c r="D79" s="20"/>
      <c r="E79" s="20"/>
      <c r="F79" s="20"/>
      <c r="G79" s="20"/>
      <c r="H79" s="20"/>
      <c r="I79" s="20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47"/>
    </row>
    <row r="80" spans="1:22" ht="47.25" customHeight="1">
      <c r="A80" s="18" t="s">
        <v>139</v>
      </c>
      <c r="B80" s="19" t="s">
        <v>140</v>
      </c>
      <c r="C80" s="20"/>
      <c r="D80" s="20"/>
      <c r="E80" s="20"/>
      <c r="F80" s="20"/>
      <c r="G80" s="20"/>
      <c r="H80" s="20"/>
      <c r="I80" s="20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47"/>
    </row>
    <row r="81" spans="1:22" ht="57" customHeight="1">
      <c r="A81" s="18" t="s">
        <v>141</v>
      </c>
      <c r="B81" s="19" t="s">
        <v>142</v>
      </c>
      <c r="C81" s="20"/>
      <c r="D81" s="20"/>
      <c r="E81" s="20"/>
      <c r="F81" s="20"/>
      <c r="G81" s="20"/>
      <c r="H81" s="20"/>
      <c r="I81" s="20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47"/>
    </row>
    <row r="82" spans="1:22" ht="31.5" customHeight="1">
      <c r="A82" s="18" t="s">
        <v>143</v>
      </c>
      <c r="B82" s="19" t="s">
        <v>144</v>
      </c>
      <c r="C82" s="20"/>
      <c r="D82" s="20"/>
      <c r="E82" s="20"/>
      <c r="F82" s="20"/>
      <c r="G82" s="20"/>
      <c r="H82" s="20"/>
      <c r="I82" s="20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47"/>
    </row>
    <row r="83" spans="1:22" ht="39" customHeight="1">
      <c r="A83" s="18" t="s">
        <v>145</v>
      </c>
      <c r="B83" s="19" t="s">
        <v>146</v>
      </c>
      <c r="C83" s="20"/>
      <c r="D83" s="20"/>
      <c r="E83" s="20"/>
      <c r="F83" s="20"/>
      <c r="G83" s="20"/>
      <c r="H83" s="20"/>
      <c r="I83" s="20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47"/>
    </row>
    <row r="84" spans="1:22" ht="80.25" customHeight="1">
      <c r="A84" s="18" t="s">
        <v>147</v>
      </c>
      <c r="B84" s="19" t="s">
        <v>148</v>
      </c>
      <c r="C84" s="20"/>
      <c r="D84" s="20"/>
      <c r="E84" s="20"/>
      <c r="F84" s="20"/>
      <c r="G84" s="20"/>
      <c r="H84" s="20"/>
      <c r="I84" s="20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47"/>
    </row>
    <row r="85" spans="1:22" ht="48.75" customHeight="1">
      <c r="A85" s="18" t="s">
        <v>149</v>
      </c>
      <c r="B85" s="19" t="s">
        <v>150</v>
      </c>
      <c r="C85" s="20"/>
      <c r="D85" s="20"/>
      <c r="E85" s="20"/>
      <c r="F85" s="20"/>
      <c r="G85" s="20"/>
      <c r="H85" s="20"/>
      <c r="I85" s="20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47"/>
    </row>
    <row r="86" spans="1:22" ht="30" customHeight="1">
      <c r="A86" s="18" t="s">
        <v>151</v>
      </c>
      <c r="B86" s="19" t="s">
        <v>152</v>
      </c>
      <c r="C86" s="20"/>
      <c r="D86" s="20"/>
      <c r="E86" s="20"/>
      <c r="F86" s="20"/>
      <c r="G86" s="20"/>
      <c r="H86" s="20"/>
      <c r="I86" s="20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47"/>
    </row>
    <row r="87" spans="1:22" ht="48.75" customHeight="1">
      <c r="A87" s="18" t="s">
        <v>153</v>
      </c>
      <c r="B87" s="19" t="s">
        <v>154</v>
      </c>
      <c r="C87" s="20"/>
      <c r="D87" s="20"/>
      <c r="E87" s="20"/>
      <c r="F87" s="20"/>
      <c r="G87" s="20"/>
      <c r="H87" s="20"/>
      <c r="I87" s="20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47"/>
    </row>
    <row r="88" spans="1:22" ht="48.75" customHeight="1">
      <c r="A88" s="18" t="s">
        <v>155</v>
      </c>
      <c r="B88" s="19" t="s">
        <v>156</v>
      </c>
      <c r="C88" s="20"/>
      <c r="D88" s="20"/>
      <c r="E88" s="20"/>
      <c r="F88" s="20"/>
      <c r="G88" s="20"/>
      <c r="H88" s="20"/>
      <c r="I88" s="20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47"/>
    </row>
    <row r="89" spans="1:22" ht="80.25" customHeight="1">
      <c r="A89" s="18" t="s">
        <v>157</v>
      </c>
      <c r="B89" s="19" t="s">
        <v>158</v>
      </c>
      <c r="C89" s="20"/>
      <c r="D89" s="20"/>
      <c r="E89" s="20"/>
      <c r="F89" s="20"/>
      <c r="G89" s="20"/>
      <c r="H89" s="20"/>
      <c r="I89" s="20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47"/>
    </row>
    <row r="90" spans="1:22" ht="28.5" customHeight="1">
      <c r="A90" s="18" t="s">
        <v>159</v>
      </c>
      <c r="B90" s="19" t="s">
        <v>160</v>
      </c>
      <c r="C90" s="20"/>
      <c r="D90" s="20"/>
      <c r="E90" s="20"/>
      <c r="F90" s="20"/>
      <c r="G90" s="20"/>
      <c r="H90" s="20"/>
      <c r="I90" s="20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47"/>
    </row>
    <row r="91" spans="1:22" ht="24" customHeight="1">
      <c r="A91" s="18" t="s">
        <v>161</v>
      </c>
      <c r="B91" s="19" t="s">
        <v>162</v>
      </c>
      <c r="C91" s="20"/>
      <c r="D91" s="20"/>
      <c r="E91" s="20"/>
      <c r="F91" s="20"/>
      <c r="G91" s="20"/>
      <c r="H91" s="20"/>
      <c r="I91" s="20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47"/>
    </row>
    <row r="92" spans="1:22" ht="24" customHeight="1">
      <c r="A92" s="18" t="s">
        <v>163</v>
      </c>
      <c r="B92" s="19" t="s">
        <v>164</v>
      </c>
      <c r="C92" s="20"/>
      <c r="D92" s="20"/>
      <c r="E92" s="20"/>
      <c r="F92" s="20"/>
      <c r="G92" s="20"/>
      <c r="H92" s="20"/>
      <c r="I92" s="20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47"/>
    </row>
    <row r="93" spans="1:22" ht="36.75" customHeight="1">
      <c r="A93" s="18" t="s">
        <v>165</v>
      </c>
      <c r="B93" s="19" t="s">
        <v>166</v>
      </c>
      <c r="C93" s="20"/>
      <c r="D93" s="20"/>
      <c r="E93" s="20"/>
      <c r="F93" s="20"/>
      <c r="G93" s="20"/>
      <c r="H93" s="20"/>
      <c r="I93" s="20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47"/>
    </row>
    <row r="94" spans="1:22" s="6" customFormat="1" ht="50.25" customHeight="1">
      <c r="A94" s="14" t="s">
        <v>167</v>
      </c>
      <c r="B94" s="15" t="s">
        <v>168</v>
      </c>
      <c r="C94" s="16" t="s">
        <v>169</v>
      </c>
      <c r="D94" s="16"/>
      <c r="E94" s="16"/>
      <c r="F94" s="16"/>
      <c r="G94" s="16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46"/>
    </row>
    <row r="95" spans="1:22" ht="19.5" customHeight="1">
      <c r="A95" s="18"/>
      <c r="B95" s="19" t="s">
        <v>14</v>
      </c>
      <c r="C95" s="20"/>
      <c r="D95" s="20"/>
      <c r="E95" s="20"/>
      <c r="F95" s="20"/>
      <c r="G95" s="20"/>
      <c r="H95" s="20"/>
      <c r="I95" s="20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47"/>
    </row>
    <row r="96" spans="1:22" ht="45.75" customHeight="1">
      <c r="A96" s="18" t="s">
        <v>170</v>
      </c>
      <c r="B96" s="19" t="s">
        <v>171</v>
      </c>
      <c r="C96" s="20"/>
      <c r="D96" s="20"/>
      <c r="E96" s="20"/>
      <c r="F96" s="20"/>
      <c r="G96" s="20"/>
      <c r="H96" s="20"/>
      <c r="I96" s="20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47"/>
    </row>
    <row r="97" spans="1:22" ht="38.25" customHeight="1">
      <c r="A97" s="18" t="s">
        <v>172</v>
      </c>
      <c r="B97" s="19" t="s">
        <v>173</v>
      </c>
      <c r="C97" s="20"/>
      <c r="D97" s="20"/>
      <c r="E97" s="20"/>
      <c r="F97" s="20"/>
      <c r="G97" s="20"/>
      <c r="H97" s="20"/>
      <c r="I97" s="20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47"/>
    </row>
    <row r="98" spans="1:22" s="6" customFormat="1" ht="50.25" customHeight="1">
      <c r="A98" s="14" t="s">
        <v>174</v>
      </c>
      <c r="B98" s="15" t="s">
        <v>175</v>
      </c>
      <c r="C98" s="16" t="s">
        <v>176</v>
      </c>
      <c r="D98" s="16"/>
      <c r="E98" s="16"/>
      <c r="F98" s="16"/>
      <c r="G98" s="16"/>
      <c r="H98" s="16"/>
      <c r="I98" s="16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46"/>
    </row>
    <row r="99" spans="1:22" ht="20.25" customHeight="1">
      <c r="A99" s="18"/>
      <c r="B99" s="19" t="s">
        <v>14</v>
      </c>
      <c r="C99" s="20"/>
      <c r="D99" s="20"/>
      <c r="E99" s="20"/>
      <c r="F99" s="20"/>
      <c r="G99" s="20"/>
      <c r="H99" s="20"/>
      <c r="I99" s="20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47"/>
    </row>
    <row r="100" spans="1:22" ht="63" customHeight="1">
      <c r="A100" s="18" t="s">
        <v>177</v>
      </c>
      <c r="B100" s="19" t="s">
        <v>178</v>
      </c>
      <c r="C100" s="20"/>
      <c r="D100" s="20"/>
      <c r="E100" s="20"/>
      <c r="F100" s="20"/>
      <c r="G100" s="20"/>
      <c r="H100" s="20"/>
      <c r="I100" s="20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47"/>
    </row>
    <row r="101" spans="1:22" s="6" customFormat="1" ht="42.75" customHeight="1">
      <c r="A101" s="14" t="s">
        <v>179</v>
      </c>
      <c r="B101" s="15" t="s">
        <v>180</v>
      </c>
      <c r="C101" s="16" t="s">
        <v>181</v>
      </c>
      <c r="D101" s="16"/>
      <c r="E101" s="16"/>
      <c r="F101" s="16"/>
      <c r="G101" s="16"/>
      <c r="H101" s="16"/>
      <c r="I101" s="16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46"/>
    </row>
    <row r="102" spans="1:22" ht="20.25" customHeight="1">
      <c r="A102" s="18"/>
      <c r="B102" s="19" t="s">
        <v>14</v>
      </c>
      <c r="C102" s="20"/>
      <c r="D102" s="20"/>
      <c r="E102" s="20"/>
      <c r="F102" s="20"/>
      <c r="G102" s="20"/>
      <c r="H102" s="20"/>
      <c r="I102" s="20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47"/>
    </row>
    <row r="103" spans="1:22" ht="78.75" customHeight="1">
      <c r="A103" s="18" t="s">
        <v>182</v>
      </c>
      <c r="B103" s="19" t="s">
        <v>183</v>
      </c>
      <c r="C103" s="20"/>
      <c r="D103" s="20"/>
      <c r="E103" s="20"/>
      <c r="F103" s="20"/>
      <c r="G103" s="20"/>
      <c r="H103" s="20"/>
      <c r="I103" s="20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47"/>
    </row>
    <row r="104" spans="1:22" s="6" customFormat="1" ht="42" customHeight="1">
      <c r="A104" s="14" t="s">
        <v>184</v>
      </c>
      <c r="B104" s="15" t="s">
        <v>185</v>
      </c>
      <c r="C104" s="16" t="s">
        <v>186</v>
      </c>
      <c r="D104" s="16"/>
      <c r="E104" s="16"/>
      <c r="F104" s="16"/>
      <c r="G104" s="16"/>
      <c r="H104" s="16"/>
      <c r="I104" s="16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46"/>
    </row>
    <row r="105" spans="1:22" ht="12.75" customHeight="1">
      <c r="A105" s="18"/>
      <c r="B105" s="19" t="s">
        <v>14</v>
      </c>
      <c r="C105" s="20"/>
      <c r="D105" s="20"/>
      <c r="E105" s="20"/>
      <c r="F105" s="20"/>
      <c r="G105" s="20"/>
      <c r="H105" s="20"/>
      <c r="I105" s="20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47"/>
    </row>
    <row r="106" spans="1:22" ht="26.25" customHeight="1">
      <c r="A106" s="18" t="s">
        <v>187</v>
      </c>
      <c r="B106" s="19" t="s">
        <v>188</v>
      </c>
      <c r="C106" s="20"/>
      <c r="D106" s="20"/>
      <c r="E106" s="20"/>
      <c r="F106" s="20"/>
      <c r="G106" s="20"/>
      <c r="H106" s="20"/>
      <c r="I106" s="20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47"/>
    </row>
    <row r="107" spans="1:22" ht="27" customHeight="1">
      <c r="A107" s="18" t="s">
        <v>189</v>
      </c>
      <c r="B107" s="19" t="s">
        <v>190</v>
      </c>
      <c r="C107" s="20"/>
      <c r="D107" s="20"/>
      <c r="E107" s="20"/>
      <c r="F107" s="20"/>
      <c r="G107" s="20"/>
      <c r="H107" s="20"/>
      <c r="I107" s="20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47"/>
    </row>
    <row r="108" spans="1:22" ht="39.75" customHeight="1">
      <c r="A108" s="25" t="s">
        <v>191</v>
      </c>
      <c r="B108" s="26" t="s">
        <v>192</v>
      </c>
      <c r="C108" s="27"/>
      <c r="D108" s="27"/>
      <c r="E108" s="27"/>
      <c r="F108" s="27"/>
      <c r="G108" s="27"/>
      <c r="H108" s="27"/>
      <c r="I108" s="27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48"/>
    </row>
    <row r="109" spans="1:22" ht="11.2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2" ht="11.2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</row>
    <row r="111" spans="1:22" ht="11.2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</row>
  </sheetData>
  <mergeCells count="23">
    <mergeCell ref="V7:V8"/>
    <mergeCell ref="B6:B8"/>
    <mergeCell ref="A6:A8"/>
    <mergeCell ref="J6:L6"/>
    <mergeCell ref="P6:R6"/>
    <mergeCell ref="S6:U6"/>
    <mergeCell ref="H7:I7"/>
    <mergeCell ref="C6:C8"/>
    <mergeCell ref="A4:U4"/>
    <mergeCell ref="K7:L7"/>
    <mergeCell ref="J7:J8"/>
    <mergeCell ref="P7:P8"/>
    <mergeCell ref="Q7:R7"/>
    <mergeCell ref="E7:F7"/>
    <mergeCell ref="G7:G8"/>
    <mergeCell ref="D7:D8"/>
    <mergeCell ref="D6:F6"/>
    <mergeCell ref="G6:I6"/>
    <mergeCell ref="M6:O6"/>
    <mergeCell ref="M7:M8"/>
    <mergeCell ref="N7:O7"/>
    <mergeCell ref="T7:U7"/>
    <mergeCell ref="S7:S8"/>
  </mergeCells>
  <pageMargins left="0.7" right="0.7" top="0.75" bottom="0.75" header="0.3" footer="0.3"/>
  <pageSetup paperSize="9" scale="4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37"/>
  <sheetViews>
    <sheetView zoomScale="120" zoomScaleNormal="120" workbookViewId="0">
      <selection activeCell="V6" sqref="V6:V7"/>
    </sheetView>
  </sheetViews>
  <sheetFormatPr defaultRowHeight="11.25" customHeight="1"/>
  <cols>
    <col min="1" max="1" width="12" style="2" customWidth="1"/>
    <col min="2" max="2" width="45" style="3" customWidth="1"/>
    <col min="3" max="9" width="10.33203125" style="2" customWidth="1"/>
    <col min="10" max="10" width="13.1640625" style="1" customWidth="1"/>
    <col min="11" max="11" width="13.33203125" style="1" customWidth="1"/>
    <col min="12" max="16" width="12.33203125" style="1" customWidth="1"/>
    <col min="17" max="18" width="14.33203125" style="1" customWidth="1"/>
    <col min="19" max="19" width="13.1640625" style="1" customWidth="1"/>
    <col min="20" max="21" width="14.5" style="1" customWidth="1"/>
    <col min="22" max="22" width="23.5" customWidth="1"/>
  </cols>
  <sheetData>
    <row r="2" spans="1:23" ht="33" customHeight="1">
      <c r="L2" s="4"/>
      <c r="M2" s="4"/>
      <c r="N2" s="4"/>
      <c r="O2" s="4"/>
      <c r="R2" s="4"/>
      <c r="V2" s="50" t="s">
        <v>193</v>
      </c>
      <c r="W2" s="51"/>
    </row>
    <row r="3" spans="1:23" ht="30" customHeight="1">
      <c r="A3" s="294" t="s">
        <v>194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</row>
    <row r="4" spans="1:23" ht="22.5" customHeight="1">
      <c r="A4" s="29"/>
      <c r="B4" s="30"/>
      <c r="C4" s="29"/>
      <c r="D4" s="29"/>
      <c r="E4" s="29"/>
      <c r="F4" s="29"/>
      <c r="G4" s="29"/>
      <c r="H4" s="29"/>
      <c r="I4" s="29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V4" s="32" t="s">
        <v>2</v>
      </c>
    </row>
    <row r="5" spans="1:23" ht="23.25" customHeight="1">
      <c r="A5" s="290" t="s">
        <v>3</v>
      </c>
      <c r="B5" s="292" t="s">
        <v>195</v>
      </c>
      <c r="C5" s="286" t="s">
        <v>196</v>
      </c>
      <c r="D5" s="288" t="s">
        <v>6</v>
      </c>
      <c r="E5" s="288"/>
      <c r="F5" s="288"/>
      <c r="G5" s="288" t="s">
        <v>7</v>
      </c>
      <c r="H5" s="288"/>
      <c r="I5" s="288"/>
      <c r="J5" s="288" t="s">
        <v>8</v>
      </c>
      <c r="K5" s="288"/>
      <c r="L5" s="288"/>
      <c r="M5" s="284" t="s">
        <v>9</v>
      </c>
      <c r="N5" s="284"/>
      <c r="O5" s="284"/>
      <c r="P5" s="288" t="s">
        <v>10</v>
      </c>
      <c r="Q5" s="288"/>
      <c r="R5" s="288"/>
      <c r="S5" s="288" t="s">
        <v>11</v>
      </c>
      <c r="T5" s="288"/>
      <c r="U5" s="288"/>
      <c r="V5" s="45" t="s">
        <v>12</v>
      </c>
    </row>
    <row r="6" spans="1:23" ht="24" customHeight="1">
      <c r="A6" s="291"/>
      <c r="B6" s="293"/>
      <c r="C6" s="285"/>
      <c r="D6" s="285" t="s">
        <v>13</v>
      </c>
      <c r="E6" s="285" t="s">
        <v>14</v>
      </c>
      <c r="F6" s="285"/>
      <c r="G6" s="285" t="s">
        <v>13</v>
      </c>
      <c r="H6" s="285" t="s">
        <v>14</v>
      </c>
      <c r="I6" s="285"/>
      <c r="J6" s="285" t="s">
        <v>13</v>
      </c>
      <c r="K6" s="285" t="s">
        <v>14</v>
      </c>
      <c r="L6" s="285"/>
      <c r="M6" s="285" t="s">
        <v>13</v>
      </c>
      <c r="N6" s="285" t="s">
        <v>14</v>
      </c>
      <c r="O6" s="285"/>
      <c r="P6" s="285" t="s">
        <v>13</v>
      </c>
      <c r="Q6" s="285" t="s">
        <v>14</v>
      </c>
      <c r="R6" s="285"/>
      <c r="S6" s="285" t="s">
        <v>13</v>
      </c>
      <c r="T6" s="285" t="s">
        <v>14</v>
      </c>
      <c r="U6" s="285"/>
      <c r="V6" s="289" t="s">
        <v>15</v>
      </c>
    </row>
    <row r="7" spans="1:23" ht="35.25" customHeight="1">
      <c r="A7" s="291"/>
      <c r="B7" s="293"/>
      <c r="C7" s="285"/>
      <c r="D7" s="285"/>
      <c r="E7" s="12" t="s">
        <v>16</v>
      </c>
      <c r="F7" s="12" t="s">
        <v>17</v>
      </c>
      <c r="G7" s="285"/>
      <c r="H7" s="12" t="s">
        <v>16</v>
      </c>
      <c r="I7" s="12" t="s">
        <v>17</v>
      </c>
      <c r="J7" s="285"/>
      <c r="K7" s="12" t="s">
        <v>16</v>
      </c>
      <c r="L7" s="12" t="s">
        <v>17</v>
      </c>
      <c r="M7" s="285"/>
      <c r="N7" s="12" t="s">
        <v>16</v>
      </c>
      <c r="O7" s="12" t="s">
        <v>17</v>
      </c>
      <c r="P7" s="285"/>
      <c r="Q7" s="12" t="s">
        <v>16</v>
      </c>
      <c r="R7" s="12" t="s">
        <v>17</v>
      </c>
      <c r="S7" s="285"/>
      <c r="T7" s="12" t="s">
        <v>16</v>
      </c>
      <c r="U7" s="12" t="s">
        <v>17</v>
      </c>
      <c r="V7" s="289"/>
    </row>
    <row r="8" spans="1:23" ht="20.25" customHeight="1">
      <c r="A8" s="13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1">
        <v>22</v>
      </c>
    </row>
    <row r="9" spans="1:23" s="6" customFormat="1" ht="21.75" customHeight="1">
      <c r="A9" s="8" t="s">
        <v>197</v>
      </c>
      <c r="B9" s="35" t="s">
        <v>198</v>
      </c>
      <c r="C9" s="9"/>
      <c r="D9" s="9"/>
      <c r="E9" s="9"/>
      <c r="F9" s="9"/>
      <c r="G9" s="9"/>
      <c r="H9" s="9"/>
      <c r="I9" s="9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46"/>
    </row>
    <row r="10" spans="1:23" ht="12.75" customHeight="1">
      <c r="A10" s="18"/>
      <c r="B10" s="19" t="s">
        <v>14</v>
      </c>
      <c r="C10" s="20"/>
      <c r="D10" s="20"/>
      <c r="E10" s="20"/>
      <c r="F10" s="20"/>
      <c r="G10" s="20"/>
      <c r="H10" s="20"/>
      <c r="I10" s="20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47"/>
    </row>
    <row r="11" spans="1:23" s="6" customFormat="1" ht="21.75" customHeight="1">
      <c r="A11" s="8" t="s">
        <v>199</v>
      </c>
      <c r="B11" s="35" t="s">
        <v>200</v>
      </c>
      <c r="C11" s="9"/>
      <c r="D11" s="9"/>
      <c r="E11" s="9"/>
      <c r="F11" s="9"/>
      <c r="G11" s="9"/>
      <c r="H11" s="9"/>
      <c r="I11" s="9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46"/>
    </row>
    <row r="12" spans="1:23" ht="12.75" customHeight="1">
      <c r="A12" s="18"/>
      <c r="B12" s="19" t="s">
        <v>14</v>
      </c>
      <c r="C12" s="20"/>
      <c r="D12" s="20"/>
      <c r="E12" s="20"/>
      <c r="F12" s="20"/>
      <c r="G12" s="20"/>
      <c r="H12" s="20"/>
      <c r="I12" s="20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47"/>
    </row>
    <row r="13" spans="1:23" s="6" customFormat="1" ht="21.75" customHeight="1">
      <c r="A13" s="8" t="s">
        <v>201</v>
      </c>
      <c r="B13" s="35" t="s">
        <v>202</v>
      </c>
      <c r="C13" s="9"/>
      <c r="D13" s="9"/>
      <c r="E13" s="9"/>
      <c r="F13" s="9"/>
      <c r="G13" s="9"/>
      <c r="H13" s="9"/>
      <c r="I13" s="9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46"/>
    </row>
    <row r="14" spans="1:23" ht="12.75" customHeight="1">
      <c r="A14" s="18"/>
      <c r="B14" s="19" t="s">
        <v>14</v>
      </c>
      <c r="C14" s="20"/>
      <c r="D14" s="20"/>
      <c r="E14" s="20"/>
      <c r="F14" s="20"/>
      <c r="G14" s="20"/>
      <c r="H14" s="20"/>
      <c r="I14" s="20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47"/>
    </row>
    <row r="15" spans="1:23" ht="30" customHeight="1">
      <c r="A15" s="18" t="s">
        <v>203</v>
      </c>
      <c r="B15" s="19" t="s">
        <v>204</v>
      </c>
      <c r="C15" s="20"/>
      <c r="D15" s="20"/>
      <c r="E15" s="20"/>
      <c r="F15" s="20"/>
      <c r="G15" s="20"/>
      <c r="H15" s="20"/>
      <c r="I15" s="20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47"/>
    </row>
    <row r="16" spans="1:23" ht="12.75" customHeight="1">
      <c r="A16" s="18"/>
      <c r="B16" s="19" t="s">
        <v>14</v>
      </c>
      <c r="C16" s="20"/>
      <c r="D16" s="20"/>
      <c r="E16" s="20"/>
      <c r="F16" s="20"/>
      <c r="G16" s="20"/>
      <c r="H16" s="20"/>
      <c r="I16" s="20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47"/>
    </row>
    <row r="17" spans="1:22" ht="16.5" customHeight="1">
      <c r="A17" s="18" t="s">
        <v>205</v>
      </c>
      <c r="B17" s="19" t="s">
        <v>206</v>
      </c>
      <c r="C17" s="20"/>
      <c r="D17" s="20"/>
      <c r="E17" s="20"/>
      <c r="F17" s="20"/>
      <c r="G17" s="20"/>
      <c r="H17" s="20"/>
      <c r="I17" s="20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47"/>
    </row>
    <row r="18" spans="1:22" ht="17.25" customHeight="1">
      <c r="A18" s="18"/>
      <c r="B18" s="19" t="s">
        <v>14</v>
      </c>
      <c r="C18" s="20"/>
      <c r="D18" s="20"/>
      <c r="E18" s="20"/>
      <c r="F18" s="20"/>
      <c r="G18" s="20"/>
      <c r="H18" s="20"/>
      <c r="I18" s="20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47"/>
    </row>
    <row r="19" spans="1:22" ht="18" customHeight="1">
      <c r="A19" s="18" t="s">
        <v>207</v>
      </c>
      <c r="B19" s="19" t="s">
        <v>208</v>
      </c>
      <c r="C19" s="20" t="s">
        <v>209</v>
      </c>
      <c r="D19" s="20"/>
      <c r="E19" s="20"/>
      <c r="F19" s="20"/>
      <c r="G19" s="20"/>
      <c r="H19" s="20"/>
      <c r="I19" s="20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47"/>
    </row>
    <row r="20" spans="1:22" ht="18.75" customHeight="1">
      <c r="A20" s="18"/>
      <c r="B20" s="19" t="s">
        <v>210</v>
      </c>
      <c r="C20" s="20"/>
      <c r="D20" s="20"/>
      <c r="E20" s="20"/>
      <c r="F20" s="20"/>
      <c r="G20" s="20"/>
      <c r="H20" s="20"/>
      <c r="I20" s="20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47"/>
    </row>
    <row r="21" spans="1:22" ht="21" customHeight="1">
      <c r="A21" s="18" t="s">
        <v>211</v>
      </c>
      <c r="B21" s="38" t="s">
        <v>212</v>
      </c>
      <c r="C21" s="20"/>
      <c r="D21" s="20"/>
      <c r="E21" s="20"/>
      <c r="F21" s="20"/>
      <c r="G21" s="20"/>
      <c r="H21" s="20"/>
      <c r="I21" s="20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47"/>
    </row>
    <row r="22" spans="1:22" s="6" customFormat="1" ht="21.75" customHeight="1">
      <c r="A22" s="8" t="s">
        <v>213</v>
      </c>
      <c r="B22" s="35" t="s">
        <v>214</v>
      </c>
      <c r="C22" s="9"/>
      <c r="D22" s="9"/>
      <c r="E22" s="9"/>
      <c r="F22" s="9"/>
      <c r="G22" s="9"/>
      <c r="H22" s="9"/>
      <c r="I22" s="9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46"/>
    </row>
    <row r="23" spans="1:22" ht="12.75" customHeight="1">
      <c r="A23" s="18"/>
      <c r="B23" s="19" t="s">
        <v>14</v>
      </c>
      <c r="C23" s="20"/>
      <c r="D23" s="20"/>
      <c r="E23" s="20"/>
      <c r="F23" s="20"/>
      <c r="G23" s="20"/>
      <c r="H23" s="20"/>
      <c r="I23" s="20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7"/>
    </row>
    <row r="24" spans="1:22" ht="30.75" customHeight="1">
      <c r="A24" s="18" t="s">
        <v>215</v>
      </c>
      <c r="B24" s="19" t="s">
        <v>216</v>
      </c>
      <c r="C24" s="20"/>
      <c r="D24" s="20"/>
      <c r="E24" s="20"/>
      <c r="F24" s="20"/>
      <c r="G24" s="20"/>
      <c r="H24" s="20"/>
      <c r="I24" s="20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47"/>
    </row>
    <row r="25" spans="1:22" ht="12.75" customHeight="1">
      <c r="A25" s="18"/>
      <c r="B25" s="19" t="s">
        <v>14</v>
      </c>
      <c r="C25" s="20"/>
      <c r="D25" s="20"/>
      <c r="E25" s="20"/>
      <c r="F25" s="20"/>
      <c r="G25" s="20"/>
      <c r="H25" s="20"/>
      <c r="I25" s="20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47"/>
    </row>
    <row r="26" spans="1:22" ht="29.25" customHeight="1">
      <c r="A26" s="18" t="s">
        <v>217</v>
      </c>
      <c r="B26" s="38" t="s">
        <v>218</v>
      </c>
      <c r="C26" s="20" t="s">
        <v>219</v>
      </c>
      <c r="D26" s="20"/>
      <c r="E26" s="20"/>
      <c r="F26" s="20"/>
      <c r="G26" s="20"/>
      <c r="H26" s="20"/>
      <c r="I26" s="20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47"/>
    </row>
    <row r="27" spans="1:22" s="6" customFormat="1" ht="28.5" customHeight="1">
      <c r="A27" s="8" t="s">
        <v>220</v>
      </c>
      <c r="B27" s="35" t="s">
        <v>221</v>
      </c>
      <c r="C27" s="9"/>
      <c r="D27" s="9"/>
      <c r="E27" s="9"/>
      <c r="F27" s="9"/>
      <c r="G27" s="9"/>
      <c r="H27" s="9"/>
      <c r="I27" s="9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46"/>
    </row>
    <row r="28" spans="1:22" ht="34.5" customHeight="1">
      <c r="A28" s="13" t="s">
        <v>3</v>
      </c>
      <c r="B28" s="12" t="s">
        <v>195</v>
      </c>
      <c r="C28" s="10" t="s">
        <v>196</v>
      </c>
      <c r="D28" s="10"/>
      <c r="E28" s="10"/>
      <c r="F28" s="10"/>
      <c r="G28" s="10"/>
      <c r="H28" s="10"/>
      <c r="I28" s="10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47"/>
    </row>
    <row r="29" spans="1:22" ht="12.75" customHeight="1">
      <c r="A29" s="18"/>
      <c r="B29" s="19" t="s">
        <v>14</v>
      </c>
      <c r="C29" s="20"/>
      <c r="D29" s="20"/>
      <c r="E29" s="20"/>
      <c r="F29" s="20"/>
      <c r="G29" s="20"/>
      <c r="H29" s="20"/>
      <c r="I29" s="20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47"/>
    </row>
    <row r="30" spans="1:22" ht="33" customHeight="1">
      <c r="A30" s="18" t="s">
        <v>222</v>
      </c>
      <c r="B30" s="19" t="s">
        <v>223</v>
      </c>
      <c r="C30" s="20" t="s">
        <v>224</v>
      </c>
      <c r="D30" s="20"/>
      <c r="E30" s="20"/>
      <c r="F30" s="20"/>
      <c r="G30" s="20"/>
      <c r="H30" s="20"/>
      <c r="I30" s="20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47"/>
    </row>
    <row r="31" spans="1:22" ht="18" customHeight="1">
      <c r="A31" s="18"/>
      <c r="B31" s="19" t="s">
        <v>210</v>
      </c>
      <c r="C31" s="20"/>
      <c r="D31" s="20"/>
      <c r="E31" s="20"/>
      <c r="F31" s="20"/>
      <c r="G31" s="20"/>
      <c r="H31" s="20"/>
      <c r="I31" s="20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47"/>
    </row>
    <row r="32" spans="1:22" ht="48.75" customHeight="1">
      <c r="A32" s="18" t="s">
        <v>225</v>
      </c>
      <c r="B32" s="38" t="s">
        <v>226</v>
      </c>
      <c r="C32" s="20"/>
      <c r="D32" s="20"/>
      <c r="E32" s="20"/>
      <c r="F32" s="20"/>
      <c r="G32" s="20"/>
      <c r="H32" s="20"/>
      <c r="I32" s="20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47"/>
    </row>
    <row r="33" spans="1:22" ht="26.25" customHeight="1">
      <c r="A33" s="18" t="s">
        <v>227</v>
      </c>
      <c r="B33" s="38" t="s">
        <v>228</v>
      </c>
      <c r="C33" s="20"/>
      <c r="D33" s="20"/>
      <c r="E33" s="20"/>
      <c r="F33" s="20"/>
      <c r="G33" s="20"/>
      <c r="H33" s="20"/>
      <c r="I33" s="20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47"/>
    </row>
    <row r="34" spans="1:22" ht="27.75" customHeight="1">
      <c r="A34" s="18" t="s">
        <v>229</v>
      </c>
      <c r="B34" s="19" t="s">
        <v>230</v>
      </c>
      <c r="C34" s="20" t="s">
        <v>231</v>
      </c>
      <c r="D34" s="20"/>
      <c r="E34" s="20"/>
      <c r="F34" s="20"/>
      <c r="G34" s="20"/>
      <c r="H34" s="20"/>
      <c r="I34" s="20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7"/>
    </row>
    <row r="35" spans="1:22" ht="12.75" customHeight="1">
      <c r="A35" s="18"/>
      <c r="B35" s="19" t="s">
        <v>210</v>
      </c>
      <c r="C35" s="20"/>
      <c r="D35" s="20"/>
      <c r="E35" s="20"/>
      <c r="F35" s="20"/>
      <c r="G35" s="20"/>
      <c r="H35" s="20"/>
      <c r="I35" s="20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47"/>
    </row>
    <row r="36" spans="1:22" ht="36.75" customHeight="1">
      <c r="A36" s="18" t="s">
        <v>232</v>
      </c>
      <c r="B36" s="38" t="s">
        <v>233</v>
      </c>
      <c r="C36" s="20"/>
      <c r="D36" s="20"/>
      <c r="E36" s="20"/>
      <c r="F36" s="20"/>
      <c r="G36" s="20"/>
      <c r="H36" s="20"/>
      <c r="I36" s="20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47"/>
    </row>
    <row r="37" spans="1:22" ht="36.75" customHeight="1">
      <c r="A37" s="25" t="s">
        <v>234</v>
      </c>
      <c r="B37" s="39" t="s">
        <v>235</v>
      </c>
      <c r="C37" s="27"/>
      <c r="D37" s="27"/>
      <c r="E37" s="27"/>
      <c r="F37" s="27"/>
      <c r="G37" s="27"/>
      <c r="H37" s="27"/>
      <c r="I37" s="2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48"/>
    </row>
  </sheetData>
  <mergeCells count="23">
    <mergeCell ref="V6:V7"/>
    <mergeCell ref="Q6:R6"/>
    <mergeCell ref="S6:S7"/>
    <mergeCell ref="T6:U6"/>
    <mergeCell ref="M5:O5"/>
    <mergeCell ref="M6:M7"/>
    <mergeCell ref="N6:O6"/>
    <mergeCell ref="B5:B7"/>
    <mergeCell ref="A5:A7"/>
    <mergeCell ref="A3:U3"/>
    <mergeCell ref="J5:L5"/>
    <mergeCell ref="P5:R5"/>
    <mergeCell ref="S5:U5"/>
    <mergeCell ref="J6:J7"/>
    <mergeCell ref="K6:L6"/>
    <mergeCell ref="P6:P7"/>
    <mergeCell ref="C5:C7"/>
    <mergeCell ref="D5:F5"/>
    <mergeCell ref="G5:I5"/>
    <mergeCell ref="D6:D7"/>
    <mergeCell ref="E6:F6"/>
    <mergeCell ref="G6:G7"/>
    <mergeCell ref="H6:I6"/>
  </mergeCells>
  <pageMargins left="0.7" right="0.7" top="0.75" bottom="0.75" header="0.3" footer="0.3"/>
  <pageSetup scale="4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11"/>
  <sheetViews>
    <sheetView zoomScale="120" zoomScaleNormal="120" workbookViewId="0">
      <selection activeCell="AC10" sqref="AC10"/>
    </sheetView>
  </sheetViews>
  <sheetFormatPr defaultRowHeight="11.25" customHeight="1"/>
  <cols>
    <col min="1" max="3" width="8.83203125" style="2" customWidth="1"/>
    <col min="4" max="4" width="8.83203125" style="4" customWidth="1"/>
    <col min="5" max="5" width="50" style="7" customWidth="1"/>
    <col min="6" max="12" width="13" style="4" customWidth="1"/>
    <col min="13" max="13" width="13.1640625" style="1" customWidth="1"/>
    <col min="14" max="14" width="13.33203125" style="1" customWidth="1"/>
    <col min="15" max="19" width="12.33203125" style="1" customWidth="1"/>
    <col min="20" max="21" width="14.33203125" style="1" customWidth="1"/>
    <col min="22" max="22" width="13.1640625" style="1" customWidth="1"/>
    <col min="23" max="24" width="14.5" style="1" customWidth="1"/>
    <col min="25" max="25" width="24.6640625" customWidth="1"/>
  </cols>
  <sheetData>
    <row r="1" spans="1:26" ht="17.25" customHeight="1"/>
    <row r="2" spans="1:26" ht="19.5" customHeight="1">
      <c r="O2" s="4"/>
      <c r="P2" s="4"/>
      <c r="Q2" s="4"/>
      <c r="R2" s="4"/>
      <c r="U2" s="4"/>
      <c r="Y2" s="49" t="s">
        <v>236</v>
      </c>
      <c r="Z2" s="49"/>
    </row>
    <row r="3" spans="1:26" ht="11.25" customHeight="1"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ht="41.25" customHeight="1">
      <c r="A4" s="296" t="s">
        <v>237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</row>
    <row r="5" spans="1:26" ht="21" customHeight="1">
      <c r="A5" s="29"/>
      <c r="B5" s="29"/>
      <c r="C5" s="29"/>
      <c r="D5" s="36"/>
      <c r="E5" s="40"/>
      <c r="F5" s="36"/>
      <c r="G5" s="36"/>
      <c r="H5" s="36"/>
      <c r="I5" s="36"/>
      <c r="J5" s="36"/>
      <c r="K5" s="36"/>
      <c r="L5" s="36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Y5" s="32" t="s">
        <v>2</v>
      </c>
    </row>
    <row r="6" spans="1:26" ht="22.5" customHeight="1">
      <c r="A6" s="290" t="s">
        <v>3</v>
      </c>
      <c r="B6" s="286" t="s">
        <v>238</v>
      </c>
      <c r="C6" s="286" t="s">
        <v>239</v>
      </c>
      <c r="D6" s="286" t="s">
        <v>240</v>
      </c>
      <c r="E6" s="284" t="s">
        <v>241</v>
      </c>
      <c r="F6" s="288" t="s">
        <v>5</v>
      </c>
      <c r="G6" s="288" t="s">
        <v>6</v>
      </c>
      <c r="H6" s="288"/>
      <c r="I6" s="288"/>
      <c r="J6" s="288" t="s">
        <v>7</v>
      </c>
      <c r="K6" s="288"/>
      <c r="L6" s="288"/>
      <c r="M6" s="288" t="s">
        <v>8</v>
      </c>
      <c r="N6" s="288"/>
      <c r="O6" s="288"/>
      <c r="P6" s="284" t="s">
        <v>9</v>
      </c>
      <c r="Q6" s="284"/>
      <c r="R6" s="284"/>
      <c r="S6" s="288" t="s">
        <v>10</v>
      </c>
      <c r="T6" s="288"/>
      <c r="U6" s="288"/>
      <c r="V6" s="288" t="s">
        <v>11</v>
      </c>
      <c r="W6" s="288"/>
      <c r="X6" s="288"/>
      <c r="Y6" s="45" t="s">
        <v>12</v>
      </c>
    </row>
    <row r="7" spans="1:26" ht="18.75" customHeight="1">
      <c r="A7" s="291"/>
      <c r="B7" s="285"/>
      <c r="C7" s="285"/>
      <c r="D7" s="285"/>
      <c r="E7" s="297"/>
      <c r="F7" s="295"/>
      <c r="G7" s="285" t="s">
        <v>13</v>
      </c>
      <c r="H7" s="285" t="s">
        <v>14</v>
      </c>
      <c r="I7" s="285"/>
      <c r="J7" s="285" t="s">
        <v>13</v>
      </c>
      <c r="K7" s="285" t="s">
        <v>14</v>
      </c>
      <c r="L7" s="285"/>
      <c r="M7" s="285" t="s">
        <v>13</v>
      </c>
      <c r="N7" s="285" t="s">
        <v>14</v>
      </c>
      <c r="O7" s="285"/>
      <c r="P7" s="285" t="s">
        <v>13</v>
      </c>
      <c r="Q7" s="285" t="s">
        <v>14</v>
      </c>
      <c r="R7" s="285"/>
      <c r="S7" s="285" t="s">
        <v>13</v>
      </c>
      <c r="T7" s="285" t="s">
        <v>14</v>
      </c>
      <c r="U7" s="285"/>
      <c r="V7" s="285" t="s">
        <v>13</v>
      </c>
      <c r="W7" s="285" t="s">
        <v>14</v>
      </c>
      <c r="X7" s="285"/>
      <c r="Y7" s="289" t="s">
        <v>15</v>
      </c>
    </row>
    <row r="8" spans="1:26" ht="33.75" customHeight="1">
      <c r="A8" s="291"/>
      <c r="B8" s="285"/>
      <c r="C8" s="285"/>
      <c r="D8" s="285"/>
      <c r="E8" s="297"/>
      <c r="F8" s="295"/>
      <c r="G8" s="285"/>
      <c r="H8" s="12" t="s">
        <v>16</v>
      </c>
      <c r="I8" s="12" t="s">
        <v>17</v>
      </c>
      <c r="J8" s="285"/>
      <c r="K8" s="12" t="s">
        <v>16</v>
      </c>
      <c r="L8" s="12" t="s">
        <v>17</v>
      </c>
      <c r="M8" s="285"/>
      <c r="N8" s="12" t="s">
        <v>16</v>
      </c>
      <c r="O8" s="12" t="s">
        <v>17</v>
      </c>
      <c r="P8" s="285"/>
      <c r="Q8" s="12" t="s">
        <v>16</v>
      </c>
      <c r="R8" s="12" t="s">
        <v>17</v>
      </c>
      <c r="S8" s="285"/>
      <c r="T8" s="12" t="s">
        <v>16</v>
      </c>
      <c r="U8" s="12" t="s">
        <v>17</v>
      </c>
      <c r="V8" s="285"/>
      <c r="W8" s="12" t="s">
        <v>16</v>
      </c>
      <c r="X8" s="12" t="s">
        <v>17</v>
      </c>
      <c r="Y8" s="289"/>
    </row>
    <row r="9" spans="1:26" ht="12.75" customHeight="1">
      <c r="A9" s="33">
        <v>1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  <c r="N9" s="34">
        <v>14</v>
      </c>
      <c r="O9" s="34">
        <v>15</v>
      </c>
      <c r="P9" s="34">
        <v>16</v>
      </c>
      <c r="Q9" s="34">
        <v>17</v>
      </c>
      <c r="R9" s="34">
        <v>18</v>
      </c>
      <c r="S9" s="34">
        <v>19</v>
      </c>
      <c r="T9" s="34">
        <v>20</v>
      </c>
      <c r="U9" s="34">
        <v>21</v>
      </c>
      <c r="V9" s="34">
        <v>22</v>
      </c>
      <c r="W9" s="34">
        <v>23</v>
      </c>
      <c r="X9" s="34">
        <v>24</v>
      </c>
      <c r="Y9" s="11">
        <v>22</v>
      </c>
    </row>
    <row r="10" spans="1:26" s="6" customFormat="1" ht="21" customHeight="1">
      <c r="A10" s="13"/>
      <c r="B10" s="10"/>
      <c r="C10" s="10"/>
      <c r="D10" s="10"/>
      <c r="E10" s="41" t="s">
        <v>242</v>
      </c>
      <c r="F10" s="42"/>
      <c r="G10" s="42"/>
      <c r="H10" s="42"/>
      <c r="I10" s="42"/>
      <c r="J10" s="42"/>
      <c r="K10" s="42"/>
      <c r="L10" s="42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46"/>
    </row>
    <row r="11" spans="1:26" s="65" customFormat="1" ht="30.75" customHeight="1">
      <c r="A11" s="69" t="s">
        <v>243</v>
      </c>
      <c r="B11" s="70" t="s">
        <v>244</v>
      </c>
      <c r="C11" s="70" t="s">
        <v>245</v>
      </c>
      <c r="D11" s="70" t="s">
        <v>245</v>
      </c>
      <c r="E11" s="54" t="s">
        <v>246</v>
      </c>
      <c r="F11" s="42"/>
      <c r="G11" s="42"/>
      <c r="H11" s="42"/>
      <c r="I11" s="42"/>
      <c r="J11" s="42"/>
      <c r="K11" s="42"/>
      <c r="L11" s="42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64"/>
    </row>
    <row r="12" spans="1:26" s="65" customFormat="1" ht="11.25" customHeight="1">
      <c r="A12" s="69"/>
      <c r="B12" s="76"/>
      <c r="C12" s="76"/>
      <c r="D12" s="76"/>
      <c r="E12" s="58" t="s">
        <v>247</v>
      </c>
      <c r="F12" s="42"/>
      <c r="G12" s="42"/>
      <c r="H12" s="42"/>
      <c r="I12" s="42"/>
      <c r="J12" s="42"/>
      <c r="K12" s="42"/>
      <c r="L12" s="42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64"/>
    </row>
    <row r="13" spans="1:26" s="65" customFormat="1" ht="11.25" customHeight="1">
      <c r="A13" s="58" t="s">
        <v>248</v>
      </c>
      <c r="B13" s="76" t="s">
        <v>249</v>
      </c>
      <c r="C13" s="76" t="s">
        <v>250</v>
      </c>
      <c r="D13" s="76" t="s">
        <v>250</v>
      </c>
      <c r="E13" s="58" t="s">
        <v>251</v>
      </c>
      <c r="F13" s="42"/>
      <c r="G13" s="42"/>
      <c r="H13" s="42"/>
      <c r="I13" s="42"/>
      <c r="J13" s="42"/>
      <c r="K13" s="42"/>
      <c r="L13" s="42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64"/>
    </row>
    <row r="14" spans="1:26" s="65" customFormat="1" ht="11.25" customHeight="1">
      <c r="A14" s="58" t="s">
        <v>248</v>
      </c>
      <c r="B14" s="76" t="s">
        <v>249</v>
      </c>
      <c r="C14" s="76" t="s">
        <v>250</v>
      </c>
      <c r="D14" s="76" t="s">
        <v>250</v>
      </c>
      <c r="E14" s="58" t="s">
        <v>251</v>
      </c>
      <c r="F14" s="42"/>
      <c r="G14" s="42"/>
      <c r="H14" s="42"/>
      <c r="I14" s="42"/>
      <c r="J14" s="42"/>
      <c r="K14" s="42"/>
      <c r="L14" s="42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64"/>
    </row>
    <row r="15" spans="1:26" ht="33.75" customHeight="1">
      <c r="A15" s="55"/>
      <c r="B15" s="56"/>
      <c r="C15" s="56"/>
      <c r="D15" s="57"/>
      <c r="E15" s="58" t="s">
        <v>252</v>
      </c>
      <c r="F15" s="34"/>
      <c r="G15" s="34"/>
      <c r="H15" s="34"/>
      <c r="I15" s="34"/>
      <c r="J15" s="34"/>
      <c r="K15" s="34"/>
      <c r="L15" s="3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47"/>
    </row>
    <row r="16" spans="1:26" ht="11.25" customHeight="1">
      <c r="A16" s="55"/>
      <c r="B16" s="56"/>
      <c r="C16" s="56"/>
      <c r="D16" s="57"/>
      <c r="E16" s="58" t="s">
        <v>251</v>
      </c>
      <c r="F16" s="34"/>
      <c r="G16" s="34"/>
      <c r="H16" s="34"/>
      <c r="I16" s="34"/>
      <c r="J16" s="34"/>
      <c r="K16" s="34"/>
      <c r="L16" s="3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47"/>
    </row>
    <row r="17" spans="1:25" ht="11.25" customHeight="1">
      <c r="A17" s="55"/>
      <c r="B17" s="56"/>
      <c r="C17" s="56"/>
      <c r="D17" s="57"/>
      <c r="E17" s="58" t="s">
        <v>251</v>
      </c>
      <c r="F17" s="34"/>
      <c r="G17" s="34"/>
      <c r="H17" s="34"/>
      <c r="I17" s="34"/>
      <c r="J17" s="34"/>
      <c r="K17" s="34"/>
      <c r="L17" s="3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47"/>
    </row>
    <row r="18" spans="1:25" ht="11.25" customHeight="1">
      <c r="A18" s="55"/>
      <c r="B18" s="56"/>
      <c r="C18" s="56"/>
      <c r="D18" s="57"/>
      <c r="E18" s="58" t="s">
        <v>251</v>
      </c>
      <c r="F18" s="34"/>
      <c r="G18" s="34"/>
      <c r="H18" s="34"/>
      <c r="I18" s="34"/>
      <c r="J18" s="34"/>
      <c r="K18" s="34"/>
      <c r="L18" s="3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47"/>
    </row>
    <row r="19" spans="1:25" s="68" customFormat="1" ht="11.25" customHeight="1">
      <c r="A19" s="69">
        <v>2200</v>
      </c>
      <c r="B19" s="69">
        <v>2</v>
      </c>
      <c r="C19" s="69">
        <v>0</v>
      </c>
      <c r="D19" s="69">
        <v>0</v>
      </c>
      <c r="E19" s="54" t="s">
        <v>253</v>
      </c>
      <c r="F19" s="66"/>
      <c r="G19" s="66"/>
      <c r="H19" s="66"/>
      <c r="I19" s="66"/>
      <c r="J19" s="66"/>
      <c r="K19" s="66"/>
      <c r="L19" s="66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67"/>
    </row>
    <row r="20" spans="1:25" s="68" customFormat="1" ht="11.25" customHeight="1">
      <c r="A20" s="69"/>
      <c r="B20" s="76"/>
      <c r="C20" s="76"/>
      <c r="D20" s="76"/>
      <c r="E20" s="58" t="s">
        <v>247</v>
      </c>
      <c r="F20" s="66"/>
      <c r="G20" s="66"/>
      <c r="H20" s="66"/>
      <c r="I20" s="66"/>
      <c r="J20" s="66"/>
      <c r="K20" s="66"/>
      <c r="L20" s="6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67"/>
    </row>
    <row r="21" spans="1:25" s="68" customFormat="1" ht="11.25" customHeight="1">
      <c r="A21" s="58" t="s">
        <v>248</v>
      </c>
      <c r="B21" s="76" t="s">
        <v>249</v>
      </c>
      <c r="C21" s="76" t="s">
        <v>250</v>
      </c>
      <c r="D21" s="76" t="s">
        <v>250</v>
      </c>
      <c r="E21" s="58" t="s">
        <v>251</v>
      </c>
      <c r="F21" s="66"/>
      <c r="G21" s="66"/>
      <c r="H21" s="66"/>
      <c r="I21" s="66"/>
      <c r="J21" s="66"/>
      <c r="K21" s="66"/>
      <c r="L21" s="6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67"/>
    </row>
    <row r="22" spans="1:25" s="68" customFormat="1" ht="11.25" customHeight="1">
      <c r="A22" s="58" t="s">
        <v>248</v>
      </c>
      <c r="B22" s="76" t="s">
        <v>249</v>
      </c>
      <c r="C22" s="76" t="s">
        <v>250</v>
      </c>
      <c r="D22" s="76" t="s">
        <v>250</v>
      </c>
      <c r="E22" s="58" t="s">
        <v>251</v>
      </c>
      <c r="F22" s="66"/>
      <c r="G22" s="66"/>
      <c r="H22" s="66"/>
      <c r="I22" s="66"/>
      <c r="J22" s="66"/>
      <c r="K22" s="66"/>
      <c r="L22" s="66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67"/>
    </row>
    <row r="23" spans="1:25" s="68" customFormat="1" ht="33.75" customHeight="1">
      <c r="A23" s="55"/>
      <c r="B23" s="56"/>
      <c r="C23" s="56"/>
      <c r="D23" s="57"/>
      <c r="E23" s="58" t="s">
        <v>252</v>
      </c>
      <c r="F23" s="66"/>
      <c r="G23" s="66"/>
      <c r="H23" s="66"/>
      <c r="I23" s="66"/>
      <c r="J23" s="66"/>
      <c r="K23" s="66"/>
      <c r="L23" s="66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67"/>
    </row>
    <row r="24" spans="1:25" s="68" customFormat="1" ht="11.25" customHeight="1">
      <c r="A24" s="55"/>
      <c r="B24" s="56"/>
      <c r="C24" s="56"/>
      <c r="D24" s="57"/>
      <c r="E24" s="58" t="s">
        <v>251</v>
      </c>
      <c r="F24" s="66"/>
      <c r="G24" s="66"/>
      <c r="H24" s="66"/>
      <c r="I24" s="66"/>
      <c r="J24" s="66"/>
      <c r="K24" s="66"/>
      <c r="L24" s="66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67"/>
    </row>
    <row r="25" spans="1:25" s="68" customFormat="1" ht="11.25" customHeight="1">
      <c r="A25" s="55"/>
      <c r="B25" s="56"/>
      <c r="C25" s="56"/>
      <c r="D25" s="57"/>
      <c r="E25" s="58" t="s">
        <v>251</v>
      </c>
      <c r="F25" s="66"/>
      <c r="G25" s="66"/>
      <c r="H25" s="66"/>
      <c r="I25" s="66"/>
      <c r="J25" s="66"/>
      <c r="K25" s="66"/>
      <c r="L25" s="66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67"/>
    </row>
    <row r="26" spans="1:25" s="68" customFormat="1" ht="11.25" customHeight="1">
      <c r="A26" s="55"/>
      <c r="B26" s="56"/>
      <c r="C26" s="56"/>
      <c r="D26" s="57"/>
      <c r="E26" s="58" t="s">
        <v>251</v>
      </c>
      <c r="F26" s="66"/>
      <c r="G26" s="66"/>
      <c r="H26" s="66"/>
      <c r="I26" s="66"/>
      <c r="J26" s="66"/>
      <c r="K26" s="66"/>
      <c r="L26" s="66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67"/>
    </row>
    <row r="27" spans="1:25" s="6" customFormat="1" ht="22.5" customHeight="1">
      <c r="A27" s="69">
        <v>2300</v>
      </c>
      <c r="B27" s="69">
        <v>3</v>
      </c>
      <c r="C27" s="69">
        <v>0</v>
      </c>
      <c r="D27" s="69">
        <v>0</v>
      </c>
      <c r="E27" s="54" t="s">
        <v>254</v>
      </c>
      <c r="F27" s="43"/>
      <c r="G27" s="43"/>
      <c r="H27" s="43"/>
      <c r="I27" s="43"/>
      <c r="J27" s="43"/>
      <c r="K27" s="43"/>
      <c r="L27" s="43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46"/>
    </row>
    <row r="28" spans="1:25" s="6" customFormat="1" ht="11.25" customHeight="1">
      <c r="A28" s="69"/>
      <c r="B28" s="76"/>
      <c r="C28" s="76"/>
      <c r="D28" s="76"/>
      <c r="E28" s="58" t="s">
        <v>247</v>
      </c>
      <c r="F28" s="43"/>
      <c r="G28" s="43"/>
      <c r="H28" s="43"/>
      <c r="I28" s="43"/>
      <c r="J28" s="43"/>
      <c r="K28" s="43"/>
      <c r="L28" s="4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46"/>
    </row>
    <row r="29" spans="1:25" s="6" customFormat="1" ht="11.25" customHeight="1">
      <c r="A29" s="58" t="s">
        <v>248</v>
      </c>
      <c r="B29" s="76" t="s">
        <v>249</v>
      </c>
      <c r="C29" s="76" t="s">
        <v>250</v>
      </c>
      <c r="D29" s="76" t="s">
        <v>250</v>
      </c>
      <c r="E29" s="58" t="s">
        <v>251</v>
      </c>
      <c r="F29" s="43"/>
      <c r="G29" s="43"/>
      <c r="H29" s="43"/>
      <c r="I29" s="43"/>
      <c r="J29" s="43"/>
      <c r="K29" s="43"/>
      <c r="L29" s="43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46"/>
    </row>
    <row r="30" spans="1:25" s="6" customFormat="1" ht="11.25" customHeight="1">
      <c r="A30" s="58" t="s">
        <v>248</v>
      </c>
      <c r="B30" s="76" t="s">
        <v>249</v>
      </c>
      <c r="C30" s="76" t="s">
        <v>250</v>
      </c>
      <c r="D30" s="76" t="s">
        <v>250</v>
      </c>
      <c r="E30" s="58" t="s">
        <v>251</v>
      </c>
      <c r="F30" s="43"/>
      <c r="G30" s="43"/>
      <c r="H30" s="43"/>
      <c r="I30" s="43"/>
      <c r="J30" s="43"/>
      <c r="K30" s="43"/>
      <c r="L30" s="43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46"/>
    </row>
    <row r="31" spans="1:25" s="6" customFormat="1" ht="33.75" customHeight="1">
      <c r="A31" s="63"/>
      <c r="B31" s="63"/>
      <c r="C31" s="63"/>
      <c r="D31" s="63"/>
      <c r="E31" s="58" t="s">
        <v>252</v>
      </c>
      <c r="F31" s="43"/>
      <c r="G31" s="43"/>
      <c r="H31" s="43"/>
      <c r="I31" s="43"/>
      <c r="J31" s="43"/>
      <c r="K31" s="43"/>
      <c r="L31" s="43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46"/>
    </row>
    <row r="32" spans="1:25" s="6" customFormat="1" ht="11.25" customHeight="1">
      <c r="A32" s="63"/>
      <c r="B32" s="63"/>
      <c r="C32" s="63"/>
      <c r="D32" s="63"/>
      <c r="E32" s="58" t="s">
        <v>251</v>
      </c>
      <c r="F32" s="43"/>
      <c r="G32" s="43"/>
      <c r="H32" s="43"/>
      <c r="I32" s="43"/>
      <c r="J32" s="43"/>
      <c r="K32" s="43"/>
      <c r="L32" s="4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46"/>
    </row>
    <row r="33" spans="1:25" s="6" customFormat="1" ht="11.25" customHeight="1">
      <c r="A33" s="63"/>
      <c r="B33" s="63"/>
      <c r="C33" s="63"/>
      <c r="D33" s="63"/>
      <c r="E33" s="58" t="s">
        <v>251</v>
      </c>
      <c r="F33" s="43"/>
      <c r="G33" s="43"/>
      <c r="H33" s="43"/>
      <c r="I33" s="43"/>
      <c r="J33" s="43"/>
      <c r="K33" s="43"/>
      <c r="L33" s="43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46"/>
    </row>
    <row r="34" spans="1:25" s="6" customFormat="1" ht="11.25" customHeight="1">
      <c r="A34" s="63"/>
      <c r="B34" s="63"/>
      <c r="C34" s="63"/>
      <c r="D34" s="63"/>
      <c r="E34" s="58" t="s">
        <v>251</v>
      </c>
      <c r="F34" s="43"/>
      <c r="G34" s="43"/>
      <c r="H34" s="43"/>
      <c r="I34" s="43"/>
      <c r="J34" s="43"/>
      <c r="K34" s="43"/>
      <c r="L34" s="43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46"/>
    </row>
    <row r="35" spans="1:25" ht="11.25" customHeight="1">
      <c r="A35" s="69">
        <v>2400</v>
      </c>
      <c r="B35" s="69">
        <v>4</v>
      </c>
      <c r="C35" s="69">
        <v>0</v>
      </c>
      <c r="D35" s="69">
        <v>0</v>
      </c>
      <c r="E35" s="54" t="s">
        <v>255</v>
      </c>
      <c r="F35" s="44"/>
      <c r="G35" s="44"/>
      <c r="H35" s="44"/>
      <c r="I35" s="44"/>
      <c r="J35" s="44"/>
      <c r="K35" s="44"/>
      <c r="L35" s="4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47"/>
    </row>
    <row r="36" spans="1:25" ht="11.25" customHeight="1">
      <c r="A36" s="69"/>
      <c r="B36" s="76"/>
      <c r="C36" s="76"/>
      <c r="D36" s="76"/>
      <c r="E36" s="58" t="s">
        <v>247</v>
      </c>
      <c r="F36" s="44"/>
      <c r="G36" s="44"/>
      <c r="H36" s="44"/>
      <c r="I36" s="44"/>
      <c r="J36" s="44"/>
      <c r="K36" s="44"/>
      <c r="L36" s="4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47"/>
    </row>
    <row r="37" spans="1:25" ht="11.25" customHeight="1">
      <c r="A37" s="58" t="s">
        <v>248</v>
      </c>
      <c r="B37" s="76" t="s">
        <v>249</v>
      </c>
      <c r="C37" s="76" t="s">
        <v>250</v>
      </c>
      <c r="D37" s="76" t="s">
        <v>250</v>
      </c>
      <c r="E37" s="58" t="s">
        <v>251</v>
      </c>
      <c r="F37" s="44"/>
      <c r="G37" s="44"/>
      <c r="H37" s="44"/>
      <c r="I37" s="44"/>
      <c r="J37" s="44"/>
      <c r="K37" s="44"/>
      <c r="L37" s="4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47"/>
    </row>
    <row r="38" spans="1:25" ht="11.25" customHeight="1">
      <c r="A38" s="58" t="s">
        <v>248</v>
      </c>
      <c r="B38" s="76" t="s">
        <v>249</v>
      </c>
      <c r="C38" s="76" t="s">
        <v>250</v>
      </c>
      <c r="D38" s="76" t="s">
        <v>250</v>
      </c>
      <c r="E38" s="58" t="s">
        <v>251</v>
      </c>
      <c r="F38" s="44"/>
      <c r="G38" s="44"/>
      <c r="H38" s="44"/>
      <c r="I38" s="44"/>
      <c r="J38" s="44"/>
      <c r="K38" s="44"/>
      <c r="L38" s="4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47"/>
    </row>
    <row r="39" spans="1:25" ht="33.75" customHeight="1">
      <c r="A39" s="55"/>
      <c r="B39" s="56"/>
      <c r="C39" s="56"/>
      <c r="D39" s="57"/>
      <c r="E39" s="58" t="s">
        <v>252</v>
      </c>
      <c r="F39" s="44"/>
      <c r="G39" s="44"/>
      <c r="H39" s="44"/>
      <c r="I39" s="44"/>
      <c r="J39" s="44"/>
      <c r="K39" s="44"/>
      <c r="L39" s="4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47"/>
    </row>
    <row r="40" spans="1:25" ht="11.25" customHeight="1">
      <c r="A40" s="55"/>
      <c r="B40" s="56"/>
      <c r="C40" s="56"/>
      <c r="D40" s="57"/>
      <c r="E40" s="58" t="s">
        <v>251</v>
      </c>
      <c r="F40" s="44"/>
      <c r="G40" s="44"/>
      <c r="H40" s="44"/>
      <c r="I40" s="44"/>
      <c r="J40" s="44"/>
      <c r="K40" s="44"/>
      <c r="L40" s="4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47"/>
    </row>
    <row r="41" spans="1:25" ht="11.25" customHeight="1">
      <c r="A41" s="55"/>
      <c r="B41" s="56"/>
      <c r="C41" s="56"/>
      <c r="D41" s="57"/>
      <c r="E41" s="58" t="s">
        <v>251</v>
      </c>
      <c r="F41" s="44"/>
      <c r="G41" s="44"/>
      <c r="H41" s="44"/>
      <c r="I41" s="44"/>
      <c r="J41" s="44"/>
      <c r="K41" s="44"/>
      <c r="L41" s="4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47"/>
    </row>
    <row r="42" spans="1:25" ht="11.25" customHeight="1">
      <c r="A42" s="55"/>
      <c r="B42" s="56"/>
      <c r="C42" s="56"/>
      <c r="D42" s="57"/>
      <c r="E42" s="58" t="s">
        <v>251</v>
      </c>
      <c r="F42" s="44"/>
      <c r="G42" s="44"/>
      <c r="H42" s="44"/>
      <c r="I42" s="44"/>
      <c r="J42" s="44"/>
      <c r="K42" s="44"/>
      <c r="L42" s="4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47"/>
    </row>
    <row r="43" spans="1:25" ht="11.25" customHeight="1">
      <c r="A43" s="69">
        <v>2500</v>
      </c>
      <c r="B43" s="69">
        <v>5</v>
      </c>
      <c r="C43" s="69">
        <v>0</v>
      </c>
      <c r="D43" s="69">
        <v>0</v>
      </c>
      <c r="E43" s="69" t="s">
        <v>256</v>
      </c>
      <c r="F43" s="44"/>
      <c r="G43" s="44"/>
      <c r="H43" s="44"/>
      <c r="I43" s="44"/>
      <c r="J43" s="44"/>
      <c r="K43" s="44"/>
      <c r="L43" s="4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47"/>
    </row>
    <row r="44" spans="1:25" ht="11.25" customHeight="1">
      <c r="A44" s="69"/>
      <c r="B44" s="76"/>
      <c r="C44" s="76"/>
      <c r="D44" s="76"/>
      <c r="E44" s="58" t="s">
        <v>247</v>
      </c>
      <c r="F44" s="44"/>
      <c r="G44" s="44"/>
      <c r="H44" s="44"/>
      <c r="I44" s="44"/>
      <c r="J44" s="44"/>
      <c r="K44" s="44"/>
      <c r="L44" s="4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47"/>
    </row>
    <row r="45" spans="1:25" ht="11.25" customHeight="1">
      <c r="A45" s="58" t="s">
        <v>248</v>
      </c>
      <c r="B45" s="76" t="s">
        <v>249</v>
      </c>
      <c r="C45" s="76" t="s">
        <v>250</v>
      </c>
      <c r="D45" s="76" t="s">
        <v>250</v>
      </c>
      <c r="E45" s="58" t="s">
        <v>251</v>
      </c>
      <c r="F45" s="44"/>
      <c r="G45" s="44"/>
      <c r="H45" s="44"/>
      <c r="I45" s="44"/>
      <c r="J45" s="44"/>
      <c r="K45" s="44"/>
      <c r="L45" s="4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47"/>
    </row>
    <row r="46" spans="1:25" ht="11.25" customHeight="1">
      <c r="A46" s="58" t="s">
        <v>248</v>
      </c>
      <c r="B46" s="76" t="s">
        <v>249</v>
      </c>
      <c r="C46" s="76" t="s">
        <v>250</v>
      </c>
      <c r="D46" s="76" t="s">
        <v>250</v>
      </c>
      <c r="E46" s="58" t="s">
        <v>251</v>
      </c>
      <c r="F46" s="44"/>
      <c r="G46" s="44"/>
      <c r="H46" s="44"/>
      <c r="I46" s="44"/>
      <c r="J46" s="44"/>
      <c r="K46" s="44"/>
      <c r="L46" s="4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47"/>
    </row>
    <row r="47" spans="1:25" ht="33.75" customHeight="1">
      <c r="A47" s="55"/>
      <c r="B47" s="56"/>
      <c r="C47" s="56"/>
      <c r="D47" s="57"/>
      <c r="E47" s="58" t="s">
        <v>252</v>
      </c>
      <c r="F47" s="44"/>
      <c r="G47" s="44"/>
      <c r="H47" s="44"/>
      <c r="I47" s="44"/>
      <c r="J47" s="44"/>
      <c r="K47" s="44"/>
      <c r="L47" s="4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47"/>
    </row>
    <row r="48" spans="1:25" ht="11.25" customHeight="1">
      <c r="A48" s="55"/>
      <c r="B48" s="56"/>
      <c r="C48" s="56"/>
      <c r="D48" s="57"/>
      <c r="E48" s="58" t="s">
        <v>251</v>
      </c>
      <c r="F48" s="44"/>
      <c r="G48" s="44"/>
      <c r="H48" s="44"/>
      <c r="I48" s="44"/>
      <c r="J48" s="44"/>
      <c r="K48" s="44"/>
      <c r="L48" s="4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47"/>
    </row>
    <row r="49" spans="1:25" ht="11.25" customHeight="1">
      <c r="A49" s="55"/>
      <c r="B49" s="56"/>
      <c r="C49" s="56"/>
      <c r="D49" s="57"/>
      <c r="E49" s="58" t="s">
        <v>251</v>
      </c>
      <c r="F49" s="44"/>
      <c r="G49" s="44"/>
      <c r="H49" s="44"/>
      <c r="I49" s="44"/>
      <c r="J49" s="44"/>
      <c r="K49" s="44"/>
      <c r="L49" s="4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47"/>
    </row>
    <row r="50" spans="1:25" ht="11.25" customHeight="1">
      <c r="A50" s="55"/>
      <c r="B50" s="56"/>
      <c r="C50" s="56"/>
      <c r="D50" s="57"/>
      <c r="E50" s="58" t="s">
        <v>251</v>
      </c>
      <c r="F50" s="44"/>
      <c r="G50" s="44"/>
      <c r="H50" s="44"/>
      <c r="I50" s="44"/>
      <c r="J50" s="44"/>
      <c r="K50" s="44"/>
      <c r="L50" s="4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47"/>
    </row>
    <row r="51" spans="1:25" ht="21" customHeight="1">
      <c r="A51" s="69">
        <v>2600</v>
      </c>
      <c r="B51" s="69">
        <v>6</v>
      </c>
      <c r="C51" s="69">
        <v>0</v>
      </c>
      <c r="D51" s="69">
        <v>0</v>
      </c>
      <c r="E51" s="59" t="s">
        <v>257</v>
      </c>
      <c r="F51" s="44"/>
      <c r="G51" s="44"/>
      <c r="H51" s="44"/>
      <c r="I51" s="44"/>
      <c r="J51" s="44"/>
      <c r="K51" s="44"/>
      <c r="L51" s="4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47"/>
    </row>
    <row r="52" spans="1:25" ht="11.25" customHeight="1">
      <c r="A52" s="69"/>
      <c r="B52" s="76"/>
      <c r="C52" s="76"/>
      <c r="D52" s="76"/>
      <c r="E52" s="58" t="s">
        <v>247</v>
      </c>
      <c r="F52" s="44"/>
      <c r="G52" s="44"/>
      <c r="H52" s="44"/>
      <c r="I52" s="44"/>
      <c r="J52" s="44"/>
      <c r="K52" s="44"/>
      <c r="L52" s="4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47"/>
    </row>
    <row r="53" spans="1:25" ht="11.25" customHeight="1">
      <c r="A53" s="58" t="s">
        <v>248</v>
      </c>
      <c r="B53" s="76" t="s">
        <v>249</v>
      </c>
      <c r="C53" s="76" t="s">
        <v>250</v>
      </c>
      <c r="D53" s="76" t="s">
        <v>250</v>
      </c>
      <c r="E53" s="58" t="s">
        <v>251</v>
      </c>
      <c r="F53" s="44"/>
      <c r="G53" s="44"/>
      <c r="H53" s="44"/>
      <c r="I53" s="44"/>
      <c r="J53" s="44"/>
      <c r="K53" s="44"/>
      <c r="L53" s="4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47"/>
    </row>
    <row r="54" spans="1:25" ht="11.25" customHeight="1">
      <c r="A54" s="58" t="s">
        <v>248</v>
      </c>
      <c r="B54" s="76" t="s">
        <v>249</v>
      </c>
      <c r="C54" s="76" t="s">
        <v>250</v>
      </c>
      <c r="D54" s="76" t="s">
        <v>250</v>
      </c>
      <c r="E54" s="58" t="s">
        <v>251</v>
      </c>
      <c r="F54" s="44"/>
      <c r="G54" s="44"/>
      <c r="H54" s="44"/>
      <c r="I54" s="44"/>
      <c r="J54" s="44"/>
      <c r="K54" s="44"/>
      <c r="L54" s="4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47"/>
    </row>
    <row r="55" spans="1:25" ht="33.75" customHeight="1">
      <c r="A55" s="55"/>
      <c r="B55" s="56"/>
      <c r="C55" s="56"/>
      <c r="D55" s="57"/>
      <c r="E55" s="58" t="s">
        <v>252</v>
      </c>
      <c r="F55" s="44"/>
      <c r="G55" s="44"/>
      <c r="H55" s="44"/>
      <c r="I55" s="44"/>
      <c r="J55" s="44"/>
      <c r="K55" s="44"/>
      <c r="L55" s="4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47"/>
    </row>
    <row r="56" spans="1:25" ht="11.25" customHeight="1">
      <c r="A56" s="55"/>
      <c r="B56" s="56"/>
      <c r="C56" s="56"/>
      <c r="D56" s="57"/>
      <c r="E56" s="58" t="s">
        <v>251</v>
      </c>
      <c r="F56" s="44"/>
      <c r="G56" s="44"/>
      <c r="H56" s="44"/>
      <c r="I56" s="44"/>
      <c r="J56" s="44"/>
      <c r="K56" s="44"/>
      <c r="L56" s="4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47"/>
    </row>
    <row r="57" spans="1:25" ht="11.25" customHeight="1">
      <c r="A57" s="55"/>
      <c r="B57" s="56"/>
      <c r="C57" s="56"/>
      <c r="D57" s="57"/>
      <c r="E57" s="58" t="s">
        <v>251</v>
      </c>
      <c r="F57" s="44"/>
      <c r="G57" s="44"/>
      <c r="H57" s="44"/>
      <c r="I57" s="44"/>
      <c r="J57" s="44"/>
      <c r="K57" s="44"/>
      <c r="L57" s="4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47"/>
    </row>
    <row r="58" spans="1:25" ht="11.25" customHeight="1">
      <c r="A58" s="55"/>
      <c r="B58" s="56"/>
      <c r="C58" s="56"/>
      <c r="D58" s="57"/>
      <c r="E58" s="58" t="s">
        <v>251</v>
      </c>
      <c r="F58" s="44"/>
      <c r="G58" s="44"/>
      <c r="H58" s="44"/>
      <c r="I58" s="44"/>
      <c r="J58" s="44"/>
      <c r="K58" s="44"/>
      <c r="L58" s="4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47"/>
    </row>
    <row r="59" spans="1:25" ht="14.25" customHeight="1">
      <c r="A59" s="69">
        <v>2700</v>
      </c>
      <c r="B59" s="69">
        <v>7</v>
      </c>
      <c r="C59" s="69">
        <v>0</v>
      </c>
      <c r="D59" s="69">
        <v>0</v>
      </c>
      <c r="E59" s="69" t="s">
        <v>258</v>
      </c>
      <c r="F59" s="52"/>
      <c r="G59" s="44"/>
      <c r="H59" s="44"/>
      <c r="I59" s="44"/>
      <c r="J59" s="44"/>
      <c r="K59" s="44"/>
      <c r="L59" s="4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47"/>
    </row>
    <row r="60" spans="1:25" ht="14.25" customHeight="1">
      <c r="A60" s="69"/>
      <c r="B60" s="76"/>
      <c r="C60" s="76"/>
      <c r="D60" s="76"/>
      <c r="E60" s="58" t="s">
        <v>247</v>
      </c>
      <c r="F60" s="53"/>
      <c r="G60" s="44"/>
      <c r="H60" s="44"/>
      <c r="I60" s="44"/>
      <c r="J60" s="44"/>
      <c r="K60" s="44"/>
      <c r="L60" s="4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47"/>
    </row>
    <row r="61" spans="1:25" ht="14.25" customHeight="1">
      <c r="A61" s="58" t="s">
        <v>248</v>
      </c>
      <c r="B61" s="76" t="s">
        <v>249</v>
      </c>
      <c r="C61" s="76" t="s">
        <v>250</v>
      </c>
      <c r="D61" s="76" t="s">
        <v>250</v>
      </c>
      <c r="E61" s="58" t="s">
        <v>251</v>
      </c>
      <c r="F61" s="53"/>
      <c r="G61" s="44"/>
      <c r="H61" s="44"/>
      <c r="I61" s="44"/>
      <c r="J61" s="44"/>
      <c r="K61" s="44"/>
      <c r="L61" s="4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47"/>
    </row>
    <row r="62" spans="1:25" ht="14.25" customHeight="1">
      <c r="A62" s="58" t="s">
        <v>248</v>
      </c>
      <c r="B62" s="76" t="s">
        <v>249</v>
      </c>
      <c r="C62" s="76" t="s">
        <v>250</v>
      </c>
      <c r="D62" s="76" t="s">
        <v>250</v>
      </c>
      <c r="E62" s="58" t="s">
        <v>251</v>
      </c>
      <c r="F62" s="53"/>
      <c r="G62" s="44"/>
      <c r="H62" s="44"/>
      <c r="I62" s="44"/>
      <c r="J62" s="44"/>
      <c r="K62" s="44"/>
      <c r="L62" s="4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47"/>
    </row>
    <row r="63" spans="1:25" ht="33.75" customHeight="1">
      <c r="A63" s="55"/>
      <c r="B63" s="56"/>
      <c r="C63" s="56"/>
      <c r="D63" s="57"/>
      <c r="E63" s="58" t="s">
        <v>252</v>
      </c>
      <c r="F63" s="44"/>
      <c r="G63" s="44"/>
      <c r="H63" s="44"/>
      <c r="I63" s="44"/>
      <c r="J63" s="44"/>
      <c r="K63" s="44"/>
      <c r="L63" s="4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47"/>
    </row>
    <row r="64" spans="1:25" ht="11.25" customHeight="1">
      <c r="A64" s="55"/>
      <c r="B64" s="56"/>
      <c r="C64" s="56"/>
      <c r="D64" s="57"/>
      <c r="E64" s="58" t="s">
        <v>251</v>
      </c>
      <c r="F64" s="44"/>
      <c r="G64" s="44"/>
      <c r="H64" s="44"/>
      <c r="I64" s="44"/>
      <c r="J64" s="44"/>
      <c r="K64" s="44"/>
      <c r="L64" s="4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47"/>
    </row>
    <row r="65" spans="1:25" ht="11.25" customHeight="1">
      <c r="A65" s="55"/>
      <c r="B65" s="56"/>
      <c r="C65" s="56"/>
      <c r="D65" s="57"/>
      <c r="E65" s="58" t="s">
        <v>251</v>
      </c>
      <c r="F65" s="44"/>
      <c r="G65" s="44"/>
      <c r="H65" s="44"/>
      <c r="I65" s="44"/>
      <c r="J65" s="44"/>
      <c r="K65" s="44"/>
      <c r="L65" s="4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47"/>
    </row>
    <row r="66" spans="1:25" ht="11.25" customHeight="1">
      <c r="A66" s="55"/>
      <c r="B66" s="56"/>
      <c r="C66" s="56"/>
      <c r="D66" s="57"/>
      <c r="E66" s="58" t="s">
        <v>251</v>
      </c>
      <c r="F66" s="44"/>
      <c r="G66" s="44"/>
      <c r="H66" s="44"/>
      <c r="I66" s="44"/>
      <c r="J66" s="44"/>
      <c r="K66" s="44"/>
      <c r="L66" s="4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47"/>
    </row>
    <row r="67" spans="1:25" ht="11.25" customHeight="1">
      <c r="A67" s="69">
        <v>2800</v>
      </c>
      <c r="B67" s="69">
        <v>8</v>
      </c>
      <c r="C67" s="69">
        <v>0</v>
      </c>
      <c r="D67" s="69">
        <v>0</v>
      </c>
      <c r="E67" s="69" t="s">
        <v>259</v>
      </c>
      <c r="F67" s="44"/>
      <c r="G67" s="44"/>
      <c r="H67" s="44"/>
      <c r="I67" s="44"/>
      <c r="J67" s="44"/>
      <c r="K67" s="44"/>
      <c r="L67" s="4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47"/>
    </row>
    <row r="68" spans="1:25" ht="11.25" customHeight="1">
      <c r="A68" s="69"/>
      <c r="B68" s="76"/>
      <c r="C68" s="76"/>
      <c r="D68" s="76"/>
      <c r="E68" s="58" t="s">
        <v>247</v>
      </c>
      <c r="F68" s="44"/>
      <c r="G68" s="44"/>
      <c r="H68" s="44"/>
      <c r="I68" s="44"/>
      <c r="J68" s="44"/>
      <c r="K68" s="44"/>
      <c r="L68" s="4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47"/>
    </row>
    <row r="69" spans="1:25" ht="11.25" customHeight="1">
      <c r="A69" s="58" t="s">
        <v>248</v>
      </c>
      <c r="B69" s="76" t="s">
        <v>249</v>
      </c>
      <c r="C69" s="76" t="s">
        <v>250</v>
      </c>
      <c r="D69" s="76" t="s">
        <v>250</v>
      </c>
      <c r="E69" s="58" t="s">
        <v>251</v>
      </c>
      <c r="F69" s="44"/>
      <c r="G69" s="44"/>
      <c r="H69" s="44"/>
      <c r="I69" s="44"/>
      <c r="J69" s="44"/>
      <c r="K69" s="44"/>
      <c r="L69" s="4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47"/>
    </row>
    <row r="70" spans="1:25" ht="11.25" customHeight="1">
      <c r="A70" s="58" t="s">
        <v>248</v>
      </c>
      <c r="B70" s="76" t="s">
        <v>249</v>
      </c>
      <c r="C70" s="76" t="s">
        <v>250</v>
      </c>
      <c r="D70" s="76" t="s">
        <v>250</v>
      </c>
      <c r="E70" s="58" t="s">
        <v>251</v>
      </c>
      <c r="F70" s="44"/>
      <c r="G70" s="44"/>
      <c r="H70" s="44"/>
      <c r="I70" s="44"/>
      <c r="J70" s="44"/>
      <c r="K70" s="44"/>
      <c r="L70" s="4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47"/>
    </row>
    <row r="71" spans="1:25" ht="33.75" customHeight="1">
      <c r="A71" s="55"/>
      <c r="B71" s="56"/>
      <c r="C71" s="56"/>
      <c r="D71" s="57"/>
      <c r="E71" s="58" t="s">
        <v>252</v>
      </c>
      <c r="F71" s="44"/>
      <c r="G71" s="44"/>
      <c r="H71" s="44"/>
      <c r="I71" s="44"/>
      <c r="J71" s="44"/>
      <c r="K71" s="44"/>
      <c r="L71" s="4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47"/>
    </row>
    <row r="72" spans="1:25" ht="11.25" customHeight="1">
      <c r="A72" s="55"/>
      <c r="B72" s="56"/>
      <c r="C72" s="56"/>
      <c r="D72" s="57"/>
      <c r="E72" s="58" t="s">
        <v>251</v>
      </c>
      <c r="F72" s="44"/>
      <c r="G72" s="44"/>
      <c r="H72" s="44"/>
      <c r="I72" s="44"/>
      <c r="J72" s="44"/>
      <c r="K72" s="44"/>
      <c r="L72" s="4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47"/>
    </row>
    <row r="73" spans="1:25" ht="11.25" customHeight="1">
      <c r="A73" s="55"/>
      <c r="B73" s="56"/>
      <c r="C73" s="56"/>
      <c r="D73" s="57"/>
      <c r="E73" s="58" t="s">
        <v>251</v>
      </c>
      <c r="F73" s="44"/>
      <c r="G73" s="44"/>
      <c r="H73" s="44"/>
      <c r="I73" s="44"/>
      <c r="J73" s="44"/>
      <c r="K73" s="44"/>
      <c r="L73" s="4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47"/>
    </row>
    <row r="74" spans="1:25" ht="11.25" customHeight="1">
      <c r="A74" s="55"/>
      <c r="B74" s="56"/>
      <c r="C74" s="56"/>
      <c r="D74" s="57"/>
      <c r="E74" s="58" t="s">
        <v>251</v>
      </c>
      <c r="F74" s="44"/>
      <c r="G74" s="44"/>
      <c r="H74" s="44"/>
      <c r="I74" s="44"/>
      <c r="J74" s="44"/>
      <c r="K74" s="44"/>
      <c r="L74" s="4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47"/>
    </row>
    <row r="75" spans="1:25" ht="11.25" customHeight="1">
      <c r="A75" s="69">
        <v>2900</v>
      </c>
      <c r="B75" s="69">
        <v>9</v>
      </c>
      <c r="C75" s="69">
        <v>0</v>
      </c>
      <c r="D75" s="69">
        <v>0</v>
      </c>
      <c r="E75" s="69" t="s">
        <v>260</v>
      </c>
      <c r="F75" s="44"/>
      <c r="G75" s="44"/>
      <c r="H75" s="44"/>
      <c r="I75" s="44"/>
      <c r="J75" s="44"/>
      <c r="K75" s="44"/>
      <c r="L75" s="4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47"/>
    </row>
    <row r="76" spans="1:25" ht="11.25" customHeight="1">
      <c r="A76" s="69"/>
      <c r="B76" s="76"/>
      <c r="C76" s="76"/>
      <c r="D76" s="76"/>
      <c r="E76" s="58" t="s">
        <v>247</v>
      </c>
      <c r="F76" s="44"/>
      <c r="G76" s="44"/>
      <c r="H76" s="44"/>
      <c r="I76" s="44"/>
      <c r="J76" s="44"/>
      <c r="K76" s="44"/>
      <c r="L76" s="4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47"/>
    </row>
    <row r="77" spans="1:25" ht="11.25" customHeight="1">
      <c r="A77" s="58" t="s">
        <v>248</v>
      </c>
      <c r="B77" s="76" t="s">
        <v>249</v>
      </c>
      <c r="C77" s="76" t="s">
        <v>250</v>
      </c>
      <c r="D77" s="76" t="s">
        <v>250</v>
      </c>
      <c r="E77" s="58" t="s">
        <v>251</v>
      </c>
      <c r="F77" s="44"/>
      <c r="G77" s="44"/>
      <c r="H77" s="44"/>
      <c r="I77" s="44"/>
      <c r="J77" s="44"/>
      <c r="K77" s="44"/>
      <c r="L77" s="4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47"/>
    </row>
    <row r="78" spans="1:25" ht="11.25" customHeight="1">
      <c r="A78" s="58" t="s">
        <v>248</v>
      </c>
      <c r="B78" s="76" t="s">
        <v>249</v>
      </c>
      <c r="C78" s="76" t="s">
        <v>250</v>
      </c>
      <c r="D78" s="76" t="s">
        <v>250</v>
      </c>
      <c r="E78" s="58" t="s">
        <v>251</v>
      </c>
      <c r="F78" s="44"/>
      <c r="G78" s="44"/>
      <c r="H78" s="44"/>
      <c r="I78" s="44"/>
      <c r="J78" s="44"/>
      <c r="K78" s="44"/>
      <c r="L78" s="4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47"/>
    </row>
    <row r="79" spans="1:25" ht="33.75" customHeight="1">
      <c r="A79" s="69"/>
      <c r="B79" s="69"/>
      <c r="C79" s="69"/>
      <c r="D79" s="69"/>
      <c r="E79" s="58" t="s">
        <v>252</v>
      </c>
      <c r="F79" s="44"/>
      <c r="G79" s="44"/>
      <c r="H79" s="44"/>
      <c r="I79" s="44"/>
      <c r="J79" s="44"/>
      <c r="K79" s="44"/>
      <c r="L79" s="4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47"/>
    </row>
    <row r="80" spans="1:25" ht="11.25" customHeight="1">
      <c r="A80" s="55"/>
      <c r="B80" s="56"/>
      <c r="C80" s="56"/>
      <c r="D80" s="57"/>
      <c r="E80" s="58" t="s">
        <v>251</v>
      </c>
      <c r="F80" s="44"/>
      <c r="G80" s="44"/>
      <c r="H80" s="44"/>
      <c r="I80" s="44"/>
      <c r="J80" s="44"/>
      <c r="K80" s="44"/>
      <c r="L80" s="4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47"/>
    </row>
    <row r="81" spans="1:25" ht="11.25" customHeight="1">
      <c r="A81" s="55"/>
      <c r="B81" s="56"/>
      <c r="C81" s="56"/>
      <c r="D81" s="57"/>
      <c r="E81" s="58" t="s">
        <v>251</v>
      </c>
      <c r="F81" s="44"/>
      <c r="G81" s="44"/>
      <c r="H81" s="44"/>
      <c r="I81" s="44"/>
      <c r="J81" s="44"/>
      <c r="K81" s="44"/>
      <c r="L81" s="4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47"/>
    </row>
    <row r="82" spans="1:25" ht="11.25" customHeight="1">
      <c r="A82" s="55"/>
      <c r="B82" s="56"/>
      <c r="C82" s="56"/>
      <c r="D82" s="57"/>
      <c r="E82" s="58" t="s">
        <v>251</v>
      </c>
      <c r="F82" s="44"/>
      <c r="G82" s="44"/>
      <c r="H82" s="44"/>
      <c r="I82" s="44"/>
      <c r="J82" s="44"/>
      <c r="K82" s="44"/>
      <c r="L82" s="4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47"/>
    </row>
    <row r="83" spans="1:25" ht="11.25" customHeight="1">
      <c r="A83" s="69">
        <v>3000</v>
      </c>
      <c r="B83" s="69">
        <v>10</v>
      </c>
      <c r="C83" s="69">
        <v>0</v>
      </c>
      <c r="D83" s="69">
        <v>0</v>
      </c>
      <c r="E83" s="69" t="s">
        <v>261</v>
      </c>
      <c r="F83" s="44"/>
      <c r="G83" s="44"/>
      <c r="H83" s="44"/>
      <c r="I83" s="44"/>
      <c r="J83" s="44"/>
      <c r="K83" s="44"/>
      <c r="L83" s="4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47"/>
    </row>
    <row r="84" spans="1:25" ht="11.25" customHeight="1">
      <c r="A84" s="69"/>
      <c r="B84" s="76"/>
      <c r="C84" s="76"/>
      <c r="D84" s="76"/>
      <c r="E84" s="58" t="s">
        <v>247</v>
      </c>
      <c r="F84" s="44"/>
      <c r="G84" s="44"/>
      <c r="H84" s="44"/>
      <c r="I84" s="44"/>
      <c r="J84" s="44"/>
      <c r="K84" s="44"/>
      <c r="L84" s="4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47"/>
    </row>
    <row r="85" spans="1:25" ht="11.25" customHeight="1">
      <c r="A85" s="58" t="s">
        <v>248</v>
      </c>
      <c r="B85" s="76" t="s">
        <v>249</v>
      </c>
      <c r="C85" s="76" t="s">
        <v>250</v>
      </c>
      <c r="D85" s="76" t="s">
        <v>250</v>
      </c>
      <c r="E85" s="58" t="s">
        <v>251</v>
      </c>
      <c r="F85" s="44"/>
      <c r="G85" s="44"/>
      <c r="H85" s="44"/>
      <c r="I85" s="44"/>
      <c r="J85" s="44"/>
      <c r="K85" s="44"/>
      <c r="L85" s="4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47"/>
    </row>
    <row r="86" spans="1:25" ht="11.25" customHeight="1">
      <c r="A86" s="58" t="s">
        <v>248</v>
      </c>
      <c r="B86" s="76" t="s">
        <v>249</v>
      </c>
      <c r="C86" s="76" t="s">
        <v>250</v>
      </c>
      <c r="D86" s="76" t="s">
        <v>250</v>
      </c>
      <c r="E86" s="58" t="s">
        <v>251</v>
      </c>
      <c r="F86" s="44"/>
      <c r="G86" s="44"/>
      <c r="H86" s="44"/>
      <c r="I86" s="44"/>
      <c r="J86" s="44"/>
      <c r="K86" s="44"/>
      <c r="L86" s="4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47"/>
    </row>
    <row r="87" spans="1:25" ht="33.75" customHeight="1">
      <c r="A87" s="55"/>
      <c r="B87" s="56"/>
      <c r="C87" s="56"/>
      <c r="D87" s="57"/>
      <c r="E87" s="58" t="s">
        <v>252</v>
      </c>
      <c r="F87" s="44"/>
      <c r="G87" s="44"/>
      <c r="H87" s="44"/>
      <c r="I87" s="44"/>
      <c r="J87" s="44"/>
      <c r="K87" s="44"/>
      <c r="L87" s="4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47"/>
    </row>
    <row r="88" spans="1:25" ht="11.25" customHeight="1">
      <c r="A88" s="55"/>
      <c r="B88" s="56"/>
      <c r="C88" s="56"/>
      <c r="D88" s="57"/>
      <c r="E88" s="58" t="s">
        <v>251</v>
      </c>
      <c r="F88" s="44"/>
      <c r="G88" s="44"/>
      <c r="H88" s="44"/>
      <c r="I88" s="44"/>
      <c r="J88" s="44"/>
      <c r="K88" s="44"/>
      <c r="L88" s="4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47"/>
    </row>
    <row r="89" spans="1:25" ht="11.25" customHeight="1">
      <c r="A89" s="55"/>
      <c r="B89" s="56"/>
      <c r="C89" s="56"/>
      <c r="D89" s="57"/>
      <c r="E89" s="58" t="s">
        <v>251</v>
      </c>
      <c r="F89" s="44"/>
      <c r="G89" s="44"/>
      <c r="H89" s="44"/>
      <c r="I89" s="44"/>
      <c r="J89" s="44"/>
      <c r="K89" s="44"/>
      <c r="L89" s="4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47"/>
    </row>
    <row r="90" spans="1:25" ht="11.25" customHeight="1">
      <c r="A90" s="55"/>
      <c r="B90" s="56"/>
      <c r="C90" s="56"/>
      <c r="D90" s="57"/>
      <c r="E90" s="58" t="s">
        <v>251</v>
      </c>
      <c r="F90" s="44"/>
      <c r="G90" s="44"/>
      <c r="H90" s="44"/>
      <c r="I90" s="44"/>
      <c r="J90" s="44"/>
      <c r="K90" s="44"/>
      <c r="L90" s="4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47"/>
    </row>
    <row r="91" spans="1:25" ht="22.5" customHeight="1">
      <c r="A91" s="69">
        <v>3100</v>
      </c>
      <c r="B91" s="69">
        <v>11</v>
      </c>
      <c r="C91" s="69">
        <v>0</v>
      </c>
      <c r="D91" s="69">
        <v>0</v>
      </c>
      <c r="E91" s="54" t="s">
        <v>262</v>
      </c>
      <c r="F91" s="44"/>
      <c r="G91" s="44"/>
      <c r="H91" s="44"/>
      <c r="I91" s="44"/>
      <c r="J91" s="44"/>
      <c r="K91" s="44"/>
      <c r="L91" s="4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47"/>
    </row>
    <row r="92" spans="1:25" ht="11.25" customHeight="1">
      <c r="A92" s="69"/>
      <c r="B92" s="76"/>
      <c r="C92" s="76"/>
      <c r="D92" s="76"/>
      <c r="E92" s="58" t="s">
        <v>247</v>
      </c>
      <c r="F92" s="44"/>
      <c r="G92" s="44"/>
      <c r="H92" s="44"/>
      <c r="I92" s="44"/>
      <c r="J92" s="44"/>
      <c r="K92" s="44"/>
      <c r="L92" s="4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47"/>
    </row>
    <row r="93" spans="1:25" ht="11.25" customHeight="1">
      <c r="A93" s="58" t="s">
        <v>248</v>
      </c>
      <c r="B93" s="76" t="s">
        <v>249</v>
      </c>
      <c r="C93" s="76" t="s">
        <v>250</v>
      </c>
      <c r="D93" s="76" t="s">
        <v>250</v>
      </c>
      <c r="E93" s="58" t="s">
        <v>251</v>
      </c>
      <c r="F93" s="44"/>
      <c r="G93" s="44"/>
      <c r="H93" s="44"/>
      <c r="I93" s="44"/>
      <c r="J93" s="44"/>
      <c r="K93" s="44"/>
      <c r="L93" s="4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47"/>
    </row>
    <row r="94" spans="1:25" ht="11.25" customHeight="1">
      <c r="A94" s="58" t="s">
        <v>248</v>
      </c>
      <c r="B94" s="76" t="s">
        <v>249</v>
      </c>
      <c r="C94" s="76" t="s">
        <v>250</v>
      </c>
      <c r="D94" s="76" t="s">
        <v>250</v>
      </c>
      <c r="E94" s="58" t="s">
        <v>251</v>
      </c>
      <c r="F94" s="44"/>
      <c r="G94" s="44"/>
      <c r="H94" s="44"/>
      <c r="I94" s="44"/>
      <c r="J94" s="44"/>
      <c r="K94" s="44"/>
      <c r="L94" s="4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47"/>
    </row>
    <row r="95" spans="1:25" ht="33.75" customHeight="1">
      <c r="A95" s="55"/>
      <c r="B95" s="56"/>
      <c r="C95" s="56"/>
      <c r="D95" s="57"/>
      <c r="E95" s="58" t="s">
        <v>252</v>
      </c>
      <c r="F95" s="44"/>
      <c r="G95" s="44"/>
      <c r="H95" s="44"/>
      <c r="I95" s="44"/>
      <c r="J95" s="44"/>
      <c r="K95" s="44"/>
      <c r="L95" s="4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47"/>
    </row>
    <row r="96" spans="1:25" ht="11.25" customHeight="1">
      <c r="A96" s="55"/>
      <c r="B96" s="56"/>
      <c r="C96" s="56"/>
      <c r="D96" s="57"/>
      <c r="E96" s="58" t="s">
        <v>251</v>
      </c>
      <c r="F96" s="44"/>
      <c r="G96" s="44"/>
      <c r="H96" s="44"/>
      <c r="I96" s="44"/>
      <c r="J96" s="44"/>
      <c r="K96" s="44"/>
      <c r="L96" s="4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47"/>
    </row>
    <row r="97" spans="1:25" ht="11.25" customHeight="1">
      <c r="A97" s="55"/>
      <c r="B97" s="56"/>
      <c r="C97" s="56"/>
      <c r="D97" s="57"/>
      <c r="E97" s="58" t="s">
        <v>251</v>
      </c>
      <c r="F97" s="44"/>
      <c r="G97" s="44"/>
      <c r="H97" s="44"/>
      <c r="I97" s="44"/>
      <c r="J97" s="44"/>
      <c r="K97" s="44"/>
      <c r="L97" s="4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47"/>
    </row>
    <row r="98" spans="1:25" ht="11.25" customHeight="1">
      <c r="A98" s="55"/>
      <c r="B98" s="56"/>
      <c r="C98" s="56"/>
      <c r="D98" s="57"/>
      <c r="E98" s="58" t="s">
        <v>251</v>
      </c>
      <c r="F98" s="44"/>
      <c r="G98" s="44"/>
      <c r="H98" s="44"/>
      <c r="I98" s="44"/>
      <c r="J98" s="44"/>
      <c r="K98" s="44"/>
      <c r="L98" s="4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47"/>
    </row>
    <row r="99" spans="1:25" ht="11.25" customHeight="1">
      <c r="A99" s="60"/>
      <c r="B99" s="60"/>
      <c r="C99" s="60"/>
      <c r="D99" s="61"/>
      <c r="E99" s="62"/>
    </row>
    <row r="100" spans="1:25" ht="11.25" customHeight="1">
      <c r="A100" s="60"/>
      <c r="B100" s="60"/>
      <c r="C100" s="60"/>
      <c r="D100" s="61"/>
      <c r="E100" s="62"/>
    </row>
    <row r="101" spans="1:25" ht="12" customHeight="1">
      <c r="A101" s="71" t="s">
        <v>263</v>
      </c>
      <c r="B101" s="72"/>
      <c r="C101" s="72"/>
      <c r="D101" s="73"/>
      <c r="E101" s="74"/>
      <c r="F101" s="73"/>
      <c r="G101" s="73"/>
      <c r="H101" s="73"/>
      <c r="I101" s="73"/>
      <c r="J101" s="73"/>
      <c r="K101" s="73"/>
      <c r="L101" s="73"/>
      <c r="M101" s="75"/>
      <c r="N101" s="75"/>
      <c r="O101" s="75"/>
      <c r="P101" s="75"/>
      <c r="Q101" s="75"/>
    </row>
    <row r="102" spans="1:25" ht="11.25" customHeight="1">
      <c r="A102" s="60"/>
      <c r="B102" s="60"/>
      <c r="C102" s="60"/>
      <c r="D102" s="61"/>
      <c r="E102" s="62"/>
    </row>
    <row r="103" spans="1:25" ht="11.25" customHeight="1">
      <c r="A103" s="60"/>
      <c r="B103" s="60"/>
      <c r="C103" s="60"/>
      <c r="D103" s="61"/>
      <c r="E103" s="62"/>
    </row>
    <row r="104" spans="1:25" ht="11.25" customHeight="1">
      <c r="A104" s="60"/>
      <c r="B104" s="60"/>
      <c r="C104" s="60"/>
      <c r="D104" s="61"/>
      <c r="E104" s="62"/>
    </row>
    <row r="105" spans="1:25" ht="11.25" customHeight="1">
      <c r="A105" s="60"/>
      <c r="B105" s="60"/>
      <c r="C105" s="60"/>
      <c r="D105" s="61"/>
      <c r="E105" s="62"/>
    </row>
    <row r="106" spans="1:25" ht="11.25" customHeight="1">
      <c r="A106" s="60"/>
      <c r="B106" s="60"/>
      <c r="C106" s="60"/>
      <c r="D106" s="61"/>
      <c r="E106" s="62"/>
    </row>
    <row r="107" spans="1:25" ht="11.25" customHeight="1">
      <c r="A107" s="60"/>
      <c r="B107" s="60"/>
      <c r="C107" s="60"/>
      <c r="D107" s="61"/>
      <c r="E107" s="62"/>
    </row>
    <row r="108" spans="1:25" ht="11.25" customHeight="1">
      <c r="A108" s="60"/>
      <c r="B108" s="60"/>
      <c r="C108" s="60"/>
      <c r="D108" s="61"/>
      <c r="E108" s="62"/>
    </row>
    <row r="109" spans="1:25" ht="11.25" customHeight="1">
      <c r="A109" s="60"/>
      <c r="B109" s="60"/>
      <c r="C109" s="60"/>
      <c r="D109" s="61"/>
      <c r="E109" s="62"/>
    </row>
    <row r="110" spans="1:25" ht="11.25" customHeight="1">
      <c r="A110" s="60"/>
      <c r="B110" s="60"/>
      <c r="C110" s="60"/>
      <c r="D110" s="61"/>
      <c r="E110" s="62"/>
    </row>
    <row r="111" spans="1:25" ht="11.25" customHeight="1">
      <c r="A111" s="60"/>
      <c r="B111" s="60"/>
      <c r="C111" s="60"/>
      <c r="D111" s="61"/>
      <c r="E111" s="62"/>
    </row>
    <row r="112" spans="1:25" ht="11.25" customHeight="1">
      <c r="A112" s="60"/>
      <c r="B112" s="60"/>
      <c r="C112" s="60"/>
      <c r="D112" s="61"/>
      <c r="E112" s="62"/>
    </row>
    <row r="113" spans="1:5" ht="11.25" customHeight="1">
      <c r="A113" s="60"/>
      <c r="B113" s="60"/>
      <c r="C113" s="60"/>
      <c r="D113" s="61"/>
      <c r="E113" s="62"/>
    </row>
    <row r="114" spans="1:5" ht="11.25" customHeight="1">
      <c r="A114" s="60"/>
      <c r="B114" s="60"/>
      <c r="C114" s="60"/>
      <c r="D114" s="61"/>
      <c r="E114" s="62"/>
    </row>
    <row r="115" spans="1:5" ht="11.25" customHeight="1">
      <c r="A115" s="60"/>
      <c r="B115" s="60"/>
      <c r="C115" s="60"/>
      <c r="D115" s="61"/>
      <c r="E115" s="62"/>
    </row>
    <row r="116" spans="1:5" ht="11.25" customHeight="1">
      <c r="A116" s="60"/>
      <c r="B116" s="60"/>
      <c r="C116" s="60"/>
      <c r="D116" s="61"/>
      <c r="E116" s="62"/>
    </row>
    <row r="117" spans="1:5" ht="11.25" customHeight="1">
      <c r="A117" s="60"/>
      <c r="B117" s="60"/>
      <c r="C117" s="60"/>
      <c r="D117" s="61"/>
      <c r="E117" s="62"/>
    </row>
    <row r="118" spans="1:5" ht="11.25" customHeight="1">
      <c r="A118" s="60"/>
      <c r="B118" s="60"/>
      <c r="C118" s="60"/>
      <c r="D118" s="61"/>
      <c r="E118" s="62"/>
    </row>
    <row r="119" spans="1:5" ht="11.25" customHeight="1">
      <c r="A119" s="60"/>
      <c r="B119" s="60"/>
      <c r="C119" s="60"/>
      <c r="D119" s="61"/>
      <c r="E119" s="62"/>
    </row>
    <row r="120" spans="1:5" ht="11.25" customHeight="1">
      <c r="A120" s="60"/>
      <c r="B120" s="60"/>
      <c r="C120" s="60"/>
      <c r="D120" s="61"/>
      <c r="E120" s="62"/>
    </row>
    <row r="121" spans="1:5" ht="11.25" customHeight="1">
      <c r="A121" s="60"/>
      <c r="B121" s="60"/>
      <c r="C121" s="60"/>
      <c r="D121" s="61"/>
      <c r="E121" s="62"/>
    </row>
    <row r="122" spans="1:5" ht="11.25" customHeight="1">
      <c r="A122" s="60"/>
      <c r="B122" s="60"/>
      <c r="C122" s="60"/>
      <c r="D122" s="61"/>
      <c r="E122" s="62"/>
    </row>
    <row r="123" spans="1:5" ht="11.25" customHeight="1">
      <c r="A123" s="60"/>
      <c r="B123" s="60"/>
      <c r="C123" s="60"/>
      <c r="D123" s="61"/>
      <c r="E123" s="62"/>
    </row>
    <row r="124" spans="1:5" ht="11.25" customHeight="1">
      <c r="A124" s="60"/>
      <c r="B124" s="60"/>
      <c r="C124" s="60"/>
      <c r="D124" s="61"/>
      <c r="E124" s="62"/>
    </row>
    <row r="125" spans="1:5" ht="11.25" customHeight="1">
      <c r="A125" s="60"/>
      <c r="B125" s="60"/>
      <c r="C125" s="60"/>
      <c r="D125" s="61"/>
      <c r="E125" s="62"/>
    </row>
    <row r="126" spans="1:5" ht="11.25" customHeight="1">
      <c r="A126" s="60"/>
      <c r="B126" s="60"/>
      <c r="C126" s="60"/>
      <c r="D126" s="61"/>
      <c r="E126" s="62"/>
    </row>
    <row r="127" spans="1:5" ht="11.25" customHeight="1">
      <c r="A127" s="60"/>
      <c r="B127" s="60"/>
      <c r="C127" s="60"/>
      <c r="D127" s="61"/>
      <c r="E127" s="62"/>
    </row>
    <row r="128" spans="1:5" ht="11.25" customHeight="1">
      <c r="A128" s="60"/>
      <c r="B128" s="60"/>
      <c r="C128" s="60"/>
      <c r="D128" s="61"/>
      <c r="E128" s="62"/>
    </row>
    <row r="129" spans="1:5" ht="11.25" customHeight="1">
      <c r="A129" s="60"/>
      <c r="B129" s="60"/>
      <c r="C129" s="60"/>
      <c r="D129" s="61"/>
      <c r="E129" s="62"/>
    </row>
    <row r="130" spans="1:5" ht="11.25" customHeight="1">
      <c r="A130" s="60"/>
      <c r="B130" s="60"/>
      <c r="C130" s="60"/>
      <c r="D130" s="61"/>
      <c r="E130" s="62"/>
    </row>
    <row r="131" spans="1:5" ht="11.25" customHeight="1">
      <c r="A131" s="60"/>
      <c r="B131" s="60"/>
      <c r="C131" s="60"/>
      <c r="D131" s="61"/>
      <c r="E131" s="62"/>
    </row>
    <row r="132" spans="1:5" ht="11.25" customHeight="1">
      <c r="A132" s="60"/>
      <c r="B132" s="60"/>
      <c r="C132" s="60"/>
      <c r="D132" s="61"/>
      <c r="E132" s="62"/>
    </row>
    <row r="133" spans="1:5" ht="11.25" customHeight="1">
      <c r="A133" s="60"/>
      <c r="B133" s="60"/>
      <c r="C133" s="60"/>
      <c r="D133" s="61"/>
      <c r="E133" s="62"/>
    </row>
    <row r="134" spans="1:5" ht="11.25" customHeight="1">
      <c r="A134" s="60"/>
      <c r="B134" s="60"/>
      <c r="C134" s="60"/>
      <c r="D134" s="61"/>
      <c r="E134" s="62"/>
    </row>
    <row r="135" spans="1:5" ht="11.25" customHeight="1">
      <c r="A135" s="60"/>
      <c r="B135" s="60"/>
      <c r="C135" s="60"/>
      <c r="D135" s="61"/>
      <c r="E135" s="62"/>
    </row>
    <row r="136" spans="1:5" ht="11.25" customHeight="1">
      <c r="A136" s="60"/>
      <c r="B136" s="60"/>
      <c r="C136" s="60"/>
      <c r="D136" s="61"/>
      <c r="E136" s="62"/>
    </row>
    <row r="137" spans="1:5" ht="11.25" customHeight="1">
      <c r="A137" s="60"/>
      <c r="B137" s="60"/>
      <c r="C137" s="60"/>
      <c r="D137" s="61"/>
      <c r="E137" s="62"/>
    </row>
    <row r="138" spans="1:5" ht="11.25" customHeight="1">
      <c r="A138" s="60"/>
      <c r="B138" s="60"/>
      <c r="C138" s="60"/>
      <c r="D138" s="61"/>
      <c r="E138" s="62"/>
    </row>
    <row r="139" spans="1:5" ht="11.25" customHeight="1">
      <c r="A139" s="60"/>
      <c r="B139" s="60"/>
      <c r="C139" s="60"/>
      <c r="D139" s="61"/>
      <c r="E139" s="62"/>
    </row>
    <row r="140" spans="1:5" ht="11.25" customHeight="1">
      <c r="A140" s="60"/>
      <c r="B140" s="60"/>
      <c r="C140" s="60"/>
      <c r="D140" s="61"/>
      <c r="E140" s="62"/>
    </row>
    <row r="141" spans="1:5" ht="11.25" customHeight="1">
      <c r="A141" s="60"/>
      <c r="B141" s="60"/>
      <c r="C141" s="60"/>
      <c r="D141" s="61"/>
      <c r="E141" s="62"/>
    </row>
    <row r="142" spans="1:5" ht="11.25" customHeight="1">
      <c r="A142" s="60"/>
      <c r="B142" s="60"/>
      <c r="C142" s="60"/>
      <c r="D142" s="61"/>
      <c r="E142" s="62"/>
    </row>
    <row r="143" spans="1:5" ht="11.25" customHeight="1">
      <c r="A143" s="60"/>
      <c r="B143" s="60"/>
      <c r="C143" s="60"/>
      <c r="D143" s="61"/>
      <c r="E143" s="62"/>
    </row>
    <row r="144" spans="1:5" ht="11.25" customHeight="1">
      <c r="A144" s="60"/>
      <c r="B144" s="60"/>
      <c r="C144" s="60"/>
      <c r="D144" s="61"/>
      <c r="E144" s="62"/>
    </row>
    <row r="145" spans="1:5" ht="11.25" customHeight="1">
      <c r="A145" s="60"/>
      <c r="B145" s="60"/>
      <c r="C145" s="60"/>
      <c r="D145" s="61"/>
      <c r="E145" s="62"/>
    </row>
    <row r="146" spans="1:5" ht="11.25" customHeight="1">
      <c r="A146" s="60"/>
      <c r="B146" s="60"/>
      <c r="C146" s="60"/>
      <c r="D146" s="61"/>
      <c r="E146" s="62"/>
    </row>
    <row r="147" spans="1:5" ht="11.25" customHeight="1">
      <c r="A147" s="60"/>
      <c r="B147" s="60"/>
      <c r="C147" s="60"/>
      <c r="D147" s="61"/>
      <c r="E147" s="62"/>
    </row>
    <row r="148" spans="1:5" ht="11.25" customHeight="1">
      <c r="A148" s="60"/>
      <c r="B148" s="60"/>
      <c r="C148" s="60"/>
      <c r="D148" s="61"/>
      <c r="E148" s="62"/>
    </row>
    <row r="149" spans="1:5" ht="11.25" customHeight="1">
      <c r="A149" s="60"/>
      <c r="B149" s="60"/>
      <c r="C149" s="60"/>
      <c r="D149" s="61"/>
      <c r="E149" s="62"/>
    </row>
    <row r="150" spans="1:5" ht="11.25" customHeight="1">
      <c r="A150" s="60"/>
      <c r="B150" s="60"/>
      <c r="C150" s="60"/>
      <c r="D150" s="61"/>
      <c r="E150" s="62"/>
    </row>
    <row r="151" spans="1:5" ht="11.25" customHeight="1">
      <c r="A151" s="60"/>
      <c r="B151" s="60"/>
      <c r="C151" s="60"/>
      <c r="D151" s="61"/>
      <c r="E151" s="62"/>
    </row>
    <row r="152" spans="1:5" ht="11.25" customHeight="1">
      <c r="A152" s="60"/>
      <c r="B152" s="60"/>
      <c r="C152" s="60"/>
      <c r="D152" s="61"/>
      <c r="E152" s="62"/>
    </row>
    <row r="153" spans="1:5" ht="11.25" customHeight="1">
      <c r="A153" s="60"/>
      <c r="B153" s="60"/>
      <c r="C153" s="60"/>
      <c r="D153" s="61"/>
      <c r="E153" s="62"/>
    </row>
    <row r="154" spans="1:5" ht="11.25" customHeight="1">
      <c r="A154" s="60"/>
      <c r="B154" s="60"/>
      <c r="C154" s="60"/>
      <c r="D154" s="61"/>
      <c r="E154" s="62"/>
    </row>
    <row r="155" spans="1:5" ht="11.25" customHeight="1">
      <c r="A155" s="60"/>
      <c r="B155" s="60"/>
      <c r="C155" s="60"/>
      <c r="D155" s="61"/>
      <c r="E155" s="62"/>
    </row>
    <row r="156" spans="1:5" ht="11.25" customHeight="1">
      <c r="A156" s="60"/>
      <c r="B156" s="60"/>
      <c r="C156" s="60"/>
      <c r="D156" s="61"/>
      <c r="E156" s="62"/>
    </row>
    <row r="157" spans="1:5" ht="11.25" customHeight="1">
      <c r="A157" s="60"/>
      <c r="B157" s="60"/>
      <c r="C157" s="60"/>
      <c r="D157" s="61"/>
      <c r="E157" s="62"/>
    </row>
    <row r="158" spans="1:5" ht="11.25" customHeight="1">
      <c r="A158" s="60"/>
      <c r="B158" s="60"/>
      <c r="C158" s="60"/>
      <c r="D158" s="61"/>
      <c r="E158" s="62"/>
    </row>
    <row r="159" spans="1:5" ht="11.25" customHeight="1">
      <c r="A159" s="60"/>
      <c r="B159" s="60"/>
      <c r="C159" s="60"/>
      <c r="D159" s="61"/>
      <c r="E159" s="62"/>
    </row>
    <row r="160" spans="1:5" ht="11.25" customHeight="1">
      <c r="A160" s="60"/>
      <c r="B160" s="60"/>
      <c r="C160" s="60"/>
      <c r="D160" s="61"/>
      <c r="E160" s="62"/>
    </row>
    <row r="161" spans="1:5" ht="11.25" customHeight="1">
      <c r="A161" s="60"/>
      <c r="B161" s="60"/>
      <c r="C161" s="60"/>
      <c r="D161" s="61"/>
      <c r="E161" s="62"/>
    </row>
    <row r="162" spans="1:5" ht="11.25" customHeight="1">
      <c r="A162" s="60"/>
      <c r="B162" s="60"/>
      <c r="C162" s="60"/>
      <c r="D162" s="61"/>
      <c r="E162" s="62"/>
    </row>
    <row r="163" spans="1:5" ht="11.25" customHeight="1">
      <c r="A163" s="60"/>
      <c r="B163" s="60"/>
      <c r="C163" s="60"/>
      <c r="D163" s="61"/>
      <c r="E163" s="62"/>
    </row>
    <row r="164" spans="1:5" ht="11.25" customHeight="1">
      <c r="A164" s="60"/>
      <c r="B164" s="60"/>
      <c r="C164" s="60"/>
      <c r="D164" s="61"/>
      <c r="E164" s="62"/>
    </row>
    <row r="165" spans="1:5" ht="11.25" customHeight="1">
      <c r="A165" s="60"/>
      <c r="B165" s="60"/>
      <c r="C165" s="60"/>
      <c r="D165" s="61"/>
      <c r="E165" s="62"/>
    </row>
    <row r="166" spans="1:5" ht="11.25" customHeight="1">
      <c r="A166" s="60"/>
      <c r="B166" s="60"/>
      <c r="C166" s="60"/>
      <c r="D166" s="61"/>
      <c r="E166" s="62"/>
    </row>
    <row r="167" spans="1:5" ht="11.25" customHeight="1">
      <c r="A167" s="60"/>
      <c r="B167" s="60"/>
      <c r="C167" s="60"/>
      <c r="D167" s="61"/>
      <c r="E167" s="62"/>
    </row>
    <row r="168" spans="1:5" ht="11.25" customHeight="1">
      <c r="A168" s="60"/>
      <c r="B168" s="60"/>
      <c r="C168" s="60"/>
      <c r="D168" s="61"/>
      <c r="E168" s="62"/>
    </row>
    <row r="169" spans="1:5" ht="11.25" customHeight="1">
      <c r="A169" s="60"/>
      <c r="B169" s="60"/>
      <c r="C169" s="60"/>
      <c r="D169" s="61"/>
      <c r="E169" s="62"/>
    </row>
    <row r="170" spans="1:5" ht="11.25" customHeight="1">
      <c r="A170" s="60"/>
      <c r="B170" s="60"/>
      <c r="C170" s="60"/>
      <c r="D170" s="61"/>
      <c r="E170" s="62"/>
    </row>
    <row r="171" spans="1:5" ht="11.25" customHeight="1">
      <c r="A171" s="60"/>
      <c r="B171" s="60"/>
      <c r="C171" s="60"/>
      <c r="D171" s="61"/>
      <c r="E171" s="62"/>
    </row>
    <row r="172" spans="1:5" ht="11.25" customHeight="1">
      <c r="A172" s="60"/>
      <c r="B172" s="60"/>
      <c r="C172" s="60"/>
      <c r="D172" s="61"/>
      <c r="E172" s="62"/>
    </row>
    <row r="173" spans="1:5" ht="11.25" customHeight="1">
      <c r="A173" s="60"/>
      <c r="B173" s="60"/>
      <c r="C173" s="60"/>
      <c r="D173" s="61"/>
      <c r="E173" s="62"/>
    </row>
    <row r="174" spans="1:5" ht="11.25" customHeight="1">
      <c r="A174" s="60"/>
      <c r="B174" s="60"/>
      <c r="C174" s="60"/>
      <c r="D174" s="61"/>
      <c r="E174" s="62"/>
    </row>
    <row r="175" spans="1:5" ht="11.25" customHeight="1">
      <c r="A175" s="60"/>
      <c r="B175" s="60"/>
      <c r="C175" s="60"/>
      <c r="D175" s="61"/>
      <c r="E175" s="62"/>
    </row>
    <row r="176" spans="1:5" ht="11.25" customHeight="1">
      <c r="A176" s="60"/>
      <c r="B176" s="60"/>
      <c r="C176" s="60"/>
      <c r="D176" s="61"/>
      <c r="E176" s="62"/>
    </row>
    <row r="177" spans="1:5" ht="11.25" customHeight="1">
      <c r="A177" s="60"/>
      <c r="B177" s="60"/>
      <c r="C177" s="60"/>
      <c r="D177" s="61"/>
      <c r="E177" s="62"/>
    </row>
    <row r="178" spans="1:5" ht="11.25" customHeight="1">
      <c r="A178" s="60"/>
      <c r="B178" s="60"/>
      <c r="C178" s="60"/>
      <c r="D178" s="61"/>
      <c r="E178" s="62"/>
    </row>
    <row r="179" spans="1:5" ht="11.25" customHeight="1">
      <c r="A179" s="60"/>
      <c r="B179" s="60"/>
      <c r="C179" s="60"/>
      <c r="D179" s="61"/>
      <c r="E179" s="62"/>
    </row>
    <row r="180" spans="1:5" ht="11.25" customHeight="1">
      <c r="A180" s="60"/>
      <c r="B180" s="60"/>
      <c r="C180" s="60"/>
      <c r="D180" s="61"/>
      <c r="E180" s="62"/>
    </row>
    <row r="181" spans="1:5" ht="11.25" customHeight="1">
      <c r="A181" s="60"/>
      <c r="B181" s="60"/>
      <c r="C181" s="60"/>
      <c r="D181" s="61"/>
      <c r="E181" s="62"/>
    </row>
    <row r="182" spans="1:5" ht="11.25" customHeight="1">
      <c r="A182" s="60"/>
      <c r="B182" s="60"/>
      <c r="C182" s="60"/>
      <c r="D182" s="61"/>
      <c r="E182" s="62"/>
    </row>
    <row r="183" spans="1:5" ht="11.25" customHeight="1">
      <c r="A183" s="60"/>
      <c r="B183" s="60"/>
      <c r="C183" s="60"/>
      <c r="D183" s="61"/>
      <c r="E183" s="62"/>
    </row>
    <row r="184" spans="1:5" ht="11.25" customHeight="1">
      <c r="A184" s="60"/>
      <c r="B184" s="60"/>
      <c r="C184" s="60"/>
      <c r="D184" s="61"/>
      <c r="E184" s="62"/>
    </row>
    <row r="185" spans="1:5" ht="11.25" customHeight="1">
      <c r="A185" s="60"/>
      <c r="B185" s="60"/>
      <c r="C185" s="60"/>
      <c r="D185" s="61"/>
      <c r="E185" s="62"/>
    </row>
    <row r="186" spans="1:5" ht="11.25" customHeight="1">
      <c r="A186" s="60"/>
      <c r="B186" s="60"/>
      <c r="C186" s="60"/>
      <c r="D186" s="61"/>
      <c r="E186" s="62"/>
    </row>
    <row r="187" spans="1:5" ht="11.25" customHeight="1">
      <c r="A187" s="60"/>
      <c r="B187" s="60"/>
      <c r="C187" s="60"/>
      <c r="D187" s="61"/>
      <c r="E187" s="62"/>
    </row>
    <row r="188" spans="1:5" ht="11.25" customHeight="1">
      <c r="A188" s="60"/>
      <c r="B188" s="60"/>
      <c r="C188" s="60"/>
      <c r="D188" s="61"/>
      <c r="E188" s="62"/>
    </row>
    <row r="189" spans="1:5" ht="11.25" customHeight="1">
      <c r="A189" s="60"/>
      <c r="B189" s="60"/>
      <c r="C189" s="60"/>
      <c r="D189" s="61"/>
      <c r="E189" s="62"/>
    </row>
    <row r="190" spans="1:5" ht="11.25" customHeight="1">
      <c r="A190" s="60"/>
      <c r="B190" s="60"/>
      <c r="C190" s="60"/>
      <c r="D190" s="61"/>
      <c r="E190" s="62"/>
    </row>
    <row r="191" spans="1:5" ht="11.25" customHeight="1">
      <c r="A191" s="60"/>
      <c r="B191" s="60"/>
      <c r="C191" s="60"/>
      <c r="D191" s="61"/>
      <c r="E191" s="62"/>
    </row>
    <row r="192" spans="1:5" ht="11.25" customHeight="1">
      <c r="A192" s="60"/>
      <c r="B192" s="60"/>
      <c r="C192" s="60"/>
      <c r="D192" s="61"/>
      <c r="E192" s="62"/>
    </row>
    <row r="193" spans="1:5" ht="11.25" customHeight="1">
      <c r="A193" s="60"/>
      <c r="B193" s="60"/>
      <c r="C193" s="60"/>
      <c r="D193" s="61"/>
      <c r="E193" s="62"/>
    </row>
    <row r="194" spans="1:5" ht="11.25" customHeight="1">
      <c r="A194" s="60"/>
      <c r="B194" s="60"/>
      <c r="C194" s="60"/>
      <c r="D194" s="61"/>
      <c r="E194" s="62"/>
    </row>
    <row r="195" spans="1:5" ht="11.25" customHeight="1">
      <c r="A195" s="60"/>
      <c r="B195" s="60"/>
      <c r="C195" s="60"/>
      <c r="D195" s="61"/>
      <c r="E195" s="62"/>
    </row>
    <row r="196" spans="1:5" ht="11.25" customHeight="1">
      <c r="A196" s="60"/>
      <c r="B196" s="60"/>
      <c r="C196" s="60"/>
      <c r="D196" s="61"/>
      <c r="E196" s="62"/>
    </row>
    <row r="197" spans="1:5" ht="11.25" customHeight="1">
      <c r="A197" s="60"/>
      <c r="B197" s="60"/>
      <c r="C197" s="60"/>
      <c r="D197" s="61"/>
      <c r="E197" s="62"/>
    </row>
    <row r="198" spans="1:5" ht="11.25" customHeight="1">
      <c r="A198" s="60"/>
      <c r="B198" s="60"/>
      <c r="C198" s="60"/>
      <c r="D198" s="61"/>
      <c r="E198" s="62"/>
    </row>
    <row r="199" spans="1:5" ht="11.25" customHeight="1">
      <c r="A199" s="60"/>
      <c r="B199" s="60"/>
      <c r="C199" s="60"/>
      <c r="D199" s="61"/>
      <c r="E199" s="62"/>
    </row>
    <row r="200" spans="1:5" ht="11.25" customHeight="1">
      <c r="A200" s="60"/>
      <c r="B200" s="60"/>
      <c r="C200" s="60"/>
      <c r="D200" s="61"/>
      <c r="E200" s="62"/>
    </row>
    <row r="201" spans="1:5" ht="11.25" customHeight="1">
      <c r="A201" s="60"/>
      <c r="B201" s="60"/>
      <c r="C201" s="60"/>
      <c r="D201" s="61"/>
      <c r="E201" s="62"/>
    </row>
    <row r="202" spans="1:5" ht="11.25" customHeight="1">
      <c r="A202" s="60"/>
      <c r="B202" s="60"/>
      <c r="C202" s="60"/>
      <c r="D202" s="61"/>
      <c r="E202" s="62"/>
    </row>
    <row r="203" spans="1:5" ht="11.25" customHeight="1">
      <c r="A203" s="60"/>
      <c r="B203" s="60"/>
      <c r="C203" s="60"/>
      <c r="D203" s="61"/>
      <c r="E203" s="62"/>
    </row>
    <row r="204" spans="1:5" ht="11.25" customHeight="1">
      <c r="A204" s="60"/>
      <c r="B204" s="60"/>
      <c r="C204" s="60"/>
      <c r="D204" s="61"/>
      <c r="E204" s="62"/>
    </row>
    <row r="205" spans="1:5" ht="11.25" customHeight="1">
      <c r="A205" s="60"/>
      <c r="B205" s="60"/>
      <c r="C205" s="60"/>
      <c r="D205" s="61"/>
      <c r="E205" s="62"/>
    </row>
    <row r="206" spans="1:5" ht="11.25" customHeight="1">
      <c r="A206" s="60"/>
      <c r="B206" s="60"/>
      <c r="C206" s="60"/>
      <c r="D206" s="61"/>
      <c r="E206" s="62"/>
    </row>
    <row r="207" spans="1:5" ht="11.25" customHeight="1">
      <c r="A207" s="60"/>
      <c r="B207" s="60"/>
      <c r="C207" s="60"/>
      <c r="D207" s="61"/>
      <c r="E207" s="62"/>
    </row>
    <row r="208" spans="1:5" ht="11.25" customHeight="1">
      <c r="A208" s="60"/>
      <c r="B208" s="60"/>
      <c r="C208" s="60"/>
      <c r="D208" s="61"/>
      <c r="E208" s="62"/>
    </row>
    <row r="209" spans="1:5" ht="11.25" customHeight="1">
      <c r="A209" s="60"/>
      <c r="B209" s="60"/>
      <c r="C209" s="60"/>
      <c r="D209" s="61"/>
      <c r="E209" s="62"/>
    </row>
    <row r="210" spans="1:5" ht="11.25" customHeight="1">
      <c r="A210" s="60"/>
      <c r="B210" s="60"/>
      <c r="C210" s="60"/>
      <c r="D210" s="61"/>
      <c r="E210" s="62"/>
    </row>
    <row r="211" spans="1:5" ht="11.25" customHeight="1">
      <c r="A211" s="60"/>
      <c r="B211" s="60"/>
      <c r="C211" s="60"/>
      <c r="D211" s="61"/>
      <c r="E211" s="62"/>
    </row>
  </sheetData>
  <mergeCells count="26">
    <mergeCell ref="Y7:Y8"/>
    <mergeCell ref="G6:I6"/>
    <mergeCell ref="J6:L6"/>
    <mergeCell ref="G7:G8"/>
    <mergeCell ref="H7:I7"/>
    <mergeCell ref="J7:J8"/>
    <mergeCell ref="K7:L7"/>
    <mergeCell ref="M6:O6"/>
    <mergeCell ref="S6:U6"/>
    <mergeCell ref="V6:X6"/>
    <mergeCell ref="F6:F8"/>
    <mergeCell ref="W7:X7"/>
    <mergeCell ref="A4:X4"/>
    <mergeCell ref="E6:E8"/>
    <mergeCell ref="A6:A8"/>
    <mergeCell ref="B6:B8"/>
    <mergeCell ref="C6:C8"/>
    <mergeCell ref="D6:D8"/>
    <mergeCell ref="P6:R6"/>
    <mergeCell ref="P7:P8"/>
    <mergeCell ref="M7:M8"/>
    <mergeCell ref="N7:O7"/>
    <mergeCell ref="S7:S8"/>
    <mergeCell ref="T7:U7"/>
    <mergeCell ref="V7:V8"/>
    <mergeCell ref="Q7:R7"/>
  </mergeCells>
  <pageMargins left="0.7" right="0.7" top="0.75" bottom="0.75" header="0.3" footer="0.3"/>
  <pageSetup paperSize="9" scale="4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109"/>
  <sheetViews>
    <sheetView workbookViewId="0">
      <selection activeCell="E17" sqref="E17"/>
    </sheetView>
  </sheetViews>
  <sheetFormatPr defaultColWidth="9.33203125" defaultRowHeight="11.25" customHeight="1"/>
  <cols>
    <col min="1" max="1" width="7.83203125" style="77" customWidth="1"/>
    <col min="2" max="2" width="26.33203125" style="78" customWidth="1"/>
    <col min="3" max="3" width="12.1640625" style="77" customWidth="1"/>
    <col min="4" max="4" width="13.6640625" style="77" customWidth="1"/>
    <col min="5" max="5" width="15.1640625" style="77" customWidth="1"/>
    <col min="6" max="6" width="11.6640625" style="77" customWidth="1"/>
    <col min="7" max="7" width="13.6640625" style="77" customWidth="1"/>
    <col min="8" max="8" width="15.1640625" style="77" customWidth="1"/>
    <col min="9" max="9" width="13.33203125" style="77" customWidth="1"/>
    <col min="10" max="10" width="15" style="79" customWidth="1"/>
    <col min="11" max="11" width="11.6640625" style="77" customWidth="1"/>
    <col min="12" max="13" width="14.83203125" style="79" customWidth="1"/>
    <col min="14" max="14" width="15.1640625" style="79" customWidth="1"/>
    <col min="15" max="15" width="13.5" style="79" customWidth="1"/>
    <col min="16" max="16" width="13.83203125" style="79" customWidth="1"/>
    <col min="17" max="17" width="15.1640625" style="79" customWidth="1"/>
    <col min="18" max="18" width="13" style="79" customWidth="1"/>
    <col min="19" max="19" width="13.83203125" style="79" customWidth="1"/>
    <col min="20" max="20" width="15.1640625" style="79" customWidth="1"/>
    <col min="21" max="21" width="13" style="79" customWidth="1"/>
    <col min="22" max="22" width="54.1640625" style="80" customWidth="1"/>
  </cols>
  <sheetData>
    <row r="2" spans="1:22" ht="15.75" customHeight="1">
      <c r="L2" s="81"/>
      <c r="O2" s="81"/>
      <c r="R2" s="81"/>
      <c r="U2" s="81"/>
      <c r="V2" s="82" t="s">
        <v>0</v>
      </c>
    </row>
    <row r="3" spans="1:22" ht="11.2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2" ht="15" customHeight="1">
      <c r="A4" s="301" t="s">
        <v>264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</row>
    <row r="5" spans="1:22" ht="12" customHeight="1">
      <c r="V5" s="84" t="s">
        <v>2</v>
      </c>
    </row>
    <row r="6" spans="1:22" ht="29.25" customHeight="1">
      <c r="A6" s="302" t="s">
        <v>3</v>
      </c>
      <c r="B6" s="304" t="s">
        <v>4</v>
      </c>
      <c r="C6" s="304" t="s">
        <v>5</v>
      </c>
      <c r="D6" s="306" t="s">
        <v>6</v>
      </c>
      <c r="E6" s="306"/>
      <c r="F6" s="306"/>
      <c r="G6" s="306" t="s">
        <v>265</v>
      </c>
      <c r="H6" s="306"/>
      <c r="I6" s="306"/>
      <c r="J6" s="306" t="s">
        <v>8</v>
      </c>
      <c r="K6" s="306"/>
      <c r="L6" s="306"/>
      <c r="M6" s="307" t="s">
        <v>266</v>
      </c>
      <c r="N6" s="308"/>
      <c r="O6" s="309"/>
      <c r="P6" s="306" t="s">
        <v>10</v>
      </c>
      <c r="Q6" s="306"/>
      <c r="R6" s="306"/>
      <c r="S6" s="306" t="s">
        <v>267</v>
      </c>
      <c r="T6" s="306"/>
      <c r="U6" s="306"/>
      <c r="V6" s="85" t="s">
        <v>12</v>
      </c>
    </row>
    <row r="7" spans="1:22" ht="11.25" customHeight="1">
      <c r="A7" s="303"/>
      <c r="B7" s="305"/>
      <c r="C7" s="305"/>
      <c r="D7" s="305" t="s">
        <v>13</v>
      </c>
      <c r="E7" s="305" t="s">
        <v>14</v>
      </c>
      <c r="F7" s="305"/>
      <c r="G7" s="305" t="s">
        <v>13</v>
      </c>
      <c r="H7" s="305" t="s">
        <v>14</v>
      </c>
      <c r="I7" s="305"/>
      <c r="J7" s="305" t="s">
        <v>13</v>
      </c>
      <c r="K7" s="305" t="s">
        <v>14</v>
      </c>
      <c r="L7" s="305"/>
      <c r="M7" s="305" t="s">
        <v>13</v>
      </c>
      <c r="N7" s="305" t="s">
        <v>14</v>
      </c>
      <c r="O7" s="305"/>
      <c r="P7" s="305" t="s">
        <v>13</v>
      </c>
      <c r="Q7" s="305" t="s">
        <v>14</v>
      </c>
      <c r="R7" s="305"/>
      <c r="S7" s="305" t="s">
        <v>13</v>
      </c>
      <c r="T7" s="305" t="s">
        <v>14</v>
      </c>
      <c r="U7" s="305"/>
      <c r="V7" s="310" t="s">
        <v>268</v>
      </c>
    </row>
    <row r="8" spans="1:22" ht="21" customHeight="1">
      <c r="A8" s="303"/>
      <c r="B8" s="305"/>
      <c r="C8" s="305"/>
      <c r="D8" s="305"/>
      <c r="E8" s="86" t="s">
        <v>16</v>
      </c>
      <c r="F8" s="86" t="s">
        <v>17</v>
      </c>
      <c r="G8" s="305"/>
      <c r="H8" s="86" t="s">
        <v>16</v>
      </c>
      <c r="I8" s="86" t="s">
        <v>17</v>
      </c>
      <c r="J8" s="305"/>
      <c r="K8" s="86" t="s">
        <v>16</v>
      </c>
      <c r="L8" s="86" t="s">
        <v>17</v>
      </c>
      <c r="M8" s="305"/>
      <c r="N8" s="86" t="s">
        <v>16</v>
      </c>
      <c r="O8" s="86" t="s">
        <v>17</v>
      </c>
      <c r="P8" s="305"/>
      <c r="Q8" s="86" t="s">
        <v>16</v>
      </c>
      <c r="R8" s="86" t="s">
        <v>17</v>
      </c>
      <c r="S8" s="305"/>
      <c r="T8" s="86" t="s">
        <v>16</v>
      </c>
      <c r="U8" s="86" t="s">
        <v>17</v>
      </c>
      <c r="V8" s="310"/>
    </row>
    <row r="9" spans="1:22" s="88" customFormat="1" ht="11.25" customHeight="1">
      <c r="A9" s="209">
        <v>1</v>
      </c>
      <c r="B9" s="210">
        <v>2</v>
      </c>
      <c r="C9" s="210">
        <v>3</v>
      </c>
      <c r="D9" s="210">
        <v>4</v>
      </c>
      <c r="E9" s="210">
        <v>5</v>
      </c>
      <c r="F9" s="210">
        <v>6</v>
      </c>
      <c r="G9" s="210">
        <v>4</v>
      </c>
      <c r="H9" s="210">
        <v>5</v>
      </c>
      <c r="I9" s="210">
        <v>6</v>
      </c>
      <c r="J9" s="210">
        <v>10</v>
      </c>
      <c r="K9" s="210">
        <v>11</v>
      </c>
      <c r="L9" s="210">
        <v>12</v>
      </c>
      <c r="M9" s="210">
        <v>13</v>
      </c>
      <c r="N9" s="210">
        <v>14</v>
      </c>
      <c r="O9" s="210">
        <v>15</v>
      </c>
      <c r="P9" s="210">
        <v>16</v>
      </c>
      <c r="Q9" s="210">
        <v>17</v>
      </c>
      <c r="R9" s="210">
        <v>18</v>
      </c>
      <c r="S9" s="210">
        <v>19</v>
      </c>
      <c r="T9" s="210">
        <v>20</v>
      </c>
      <c r="U9" s="210">
        <v>21</v>
      </c>
      <c r="V9" s="87">
        <v>22</v>
      </c>
    </row>
    <row r="10" spans="1:22" s="88" customFormat="1" ht="109.5" customHeight="1">
      <c r="A10" s="89" t="s">
        <v>18</v>
      </c>
      <c r="B10" s="90" t="s">
        <v>19</v>
      </c>
      <c r="C10" s="91"/>
      <c r="D10" s="228">
        <f>E10+F10</f>
        <v>1998463.4</v>
      </c>
      <c r="E10" s="228">
        <f>E12+E46+E61</f>
        <v>1784929.2999999998</v>
      </c>
      <c r="F10" s="229">
        <f>F46+F61</f>
        <v>213534.1</v>
      </c>
      <c r="G10" s="111">
        <f>H10+I10</f>
        <v>3995931.4</v>
      </c>
      <c r="H10" s="92">
        <v>1797175</v>
      </c>
      <c r="I10" s="229">
        <f>I46+I61+I102+I51</f>
        <v>2198756.4</v>
      </c>
      <c r="J10" s="111">
        <f>K10+L10</f>
        <v>4161835</v>
      </c>
      <c r="K10" s="92">
        <f>K12+K46+K61</f>
        <v>2001125</v>
      </c>
      <c r="L10" s="93">
        <f>L12+L46+L61</f>
        <v>2160710</v>
      </c>
      <c r="M10" s="93">
        <f>N10+O10</f>
        <v>208446.60000000003</v>
      </c>
      <c r="N10" s="94">
        <f>N12+N46+N61</f>
        <v>203838.99999999994</v>
      </c>
      <c r="O10" s="94">
        <f>O12+O46+O61</f>
        <v>4607.6000000000931</v>
      </c>
      <c r="P10" s="94">
        <f>Q10+R10</f>
        <v>2572453</v>
      </c>
      <c r="Q10" s="91">
        <f>Q12+Q46+Q61</f>
        <v>2203953</v>
      </c>
      <c r="R10" s="94">
        <f>R46+R61</f>
        <v>368500</v>
      </c>
      <c r="S10" s="94">
        <f>T10+U10</f>
        <v>3860753</v>
      </c>
      <c r="T10" s="94">
        <f>T12+T46+T61</f>
        <v>2386253</v>
      </c>
      <c r="U10" s="94">
        <f>U46+U61</f>
        <v>1474500</v>
      </c>
      <c r="V10" s="95" t="s">
        <v>269</v>
      </c>
    </row>
    <row r="11" spans="1:22" ht="11.25" customHeight="1">
      <c r="A11" s="96"/>
      <c r="B11" s="97" t="s">
        <v>14</v>
      </c>
      <c r="C11" s="98"/>
      <c r="D11" s="98"/>
      <c r="E11" s="98"/>
      <c r="F11" s="98"/>
      <c r="G11" s="112"/>
      <c r="H11" s="107"/>
      <c r="I11" s="98"/>
      <c r="J11" s="112"/>
      <c r="K11" s="107"/>
      <c r="L11" s="99"/>
      <c r="M11" s="99"/>
      <c r="N11" s="100"/>
      <c r="O11" s="100"/>
      <c r="P11" s="100"/>
      <c r="Q11" s="100"/>
      <c r="R11" s="100"/>
      <c r="S11" s="100"/>
      <c r="T11" s="100"/>
      <c r="U11" s="100"/>
      <c r="V11" s="101"/>
    </row>
    <row r="12" spans="1:22" s="88" customFormat="1" ht="52.5" customHeight="1">
      <c r="A12" s="89" t="s">
        <v>20</v>
      </c>
      <c r="B12" s="90" t="s">
        <v>21</v>
      </c>
      <c r="C12" s="91" t="s">
        <v>22</v>
      </c>
      <c r="D12" s="228">
        <f>E12</f>
        <v>247703.7</v>
      </c>
      <c r="E12" s="228">
        <f>E14+E19+E22+E42</f>
        <v>247703.7</v>
      </c>
      <c r="F12" s="102" t="s">
        <v>270</v>
      </c>
      <c r="G12" s="111">
        <f>H12</f>
        <v>216061.2</v>
      </c>
      <c r="H12" s="92">
        <v>216061.2</v>
      </c>
      <c r="I12" s="102" t="s">
        <v>270</v>
      </c>
      <c r="J12" s="111">
        <f>K12</f>
        <v>231204</v>
      </c>
      <c r="K12" s="92">
        <f>K14+K19+K22+K42</f>
        <v>231204</v>
      </c>
      <c r="L12" s="102">
        <v>0</v>
      </c>
      <c r="M12" s="93">
        <f>N12</f>
        <v>15031.800000000003</v>
      </c>
      <c r="N12" s="94">
        <f>N14+N19+N22+N42</f>
        <v>15031.800000000003</v>
      </c>
      <c r="O12" s="102">
        <v>0</v>
      </c>
      <c r="P12" s="94">
        <f>Q12</f>
        <v>237204</v>
      </c>
      <c r="Q12" s="94">
        <f>Q14+Q19+Q22+Q42</f>
        <v>237204</v>
      </c>
      <c r="R12" s="94" t="s">
        <v>271</v>
      </c>
      <c r="S12" s="94">
        <f>T12</f>
        <v>239804</v>
      </c>
      <c r="T12" s="94">
        <f>T14+T19+T22+T42</f>
        <v>239804</v>
      </c>
      <c r="U12" s="94" t="s">
        <v>271</v>
      </c>
      <c r="V12" s="103"/>
    </row>
    <row r="13" spans="1:22" ht="11.25" customHeight="1">
      <c r="A13" s="96"/>
      <c r="B13" s="97" t="s">
        <v>14</v>
      </c>
      <c r="C13" s="98"/>
      <c r="D13" s="98"/>
      <c r="E13" s="98"/>
      <c r="F13" s="102"/>
      <c r="G13" s="112"/>
      <c r="H13" s="107"/>
      <c r="I13" s="102"/>
      <c r="J13" s="112"/>
      <c r="K13" s="107"/>
      <c r="L13" s="99"/>
      <c r="M13" s="99"/>
      <c r="N13" s="100"/>
      <c r="O13" s="100"/>
      <c r="P13" s="100"/>
      <c r="Q13" s="100"/>
      <c r="R13" s="100"/>
      <c r="S13" s="100"/>
      <c r="T13" s="100"/>
      <c r="U13" s="100"/>
      <c r="V13" s="101"/>
    </row>
    <row r="14" spans="1:22" s="88" customFormat="1" ht="51" customHeight="1">
      <c r="A14" s="89" t="s">
        <v>23</v>
      </c>
      <c r="B14" s="90" t="s">
        <v>24</v>
      </c>
      <c r="C14" s="91" t="s">
        <v>25</v>
      </c>
      <c r="D14" s="91">
        <f>E14</f>
        <v>94987.700000000012</v>
      </c>
      <c r="E14" s="92">
        <f>E16+E17+E18</f>
        <v>94987.700000000012</v>
      </c>
      <c r="F14" s="102" t="s">
        <v>270</v>
      </c>
      <c r="G14" s="92">
        <f>H14</f>
        <v>71179.199999999997</v>
      </c>
      <c r="H14" s="92">
        <v>71179.199999999997</v>
      </c>
      <c r="I14" s="102" t="s">
        <v>270</v>
      </c>
      <c r="J14" s="92">
        <f>K14</f>
        <v>77300</v>
      </c>
      <c r="K14" s="92">
        <f>K16+K17+K18</f>
        <v>77300</v>
      </c>
      <c r="L14" s="102" t="s">
        <v>270</v>
      </c>
      <c r="M14" s="94">
        <f>N14</f>
        <v>6120.8000000000029</v>
      </c>
      <c r="N14" s="94">
        <f>K14-H14</f>
        <v>6120.8000000000029</v>
      </c>
      <c r="O14" s="102" t="s">
        <v>270</v>
      </c>
      <c r="P14" s="94">
        <f>Q14</f>
        <v>77300</v>
      </c>
      <c r="Q14" s="94">
        <f>Q16+Q17+Q18</f>
        <v>77300</v>
      </c>
      <c r="R14" s="94" t="s">
        <v>271</v>
      </c>
      <c r="S14" s="94">
        <f>T14</f>
        <v>77500</v>
      </c>
      <c r="T14" s="94">
        <f>T16+T17+T18</f>
        <v>77500</v>
      </c>
      <c r="U14" s="94" t="s">
        <v>271</v>
      </c>
      <c r="V14" s="103"/>
    </row>
    <row r="15" spans="1:22" ht="11.25" customHeight="1">
      <c r="A15" s="96"/>
      <c r="B15" s="97" t="s">
        <v>14</v>
      </c>
      <c r="C15" s="98"/>
      <c r="D15" s="98"/>
      <c r="E15" s="98"/>
      <c r="F15" s="98"/>
      <c r="G15" s="98"/>
      <c r="H15" s="98"/>
      <c r="I15" s="98"/>
      <c r="J15" s="100"/>
      <c r="K15" s="98"/>
      <c r="L15" s="100"/>
      <c r="M15" s="100"/>
      <c r="N15" s="94">
        <f>K15-H15</f>
        <v>0</v>
      </c>
      <c r="O15" s="100"/>
      <c r="P15" s="100"/>
      <c r="Q15" s="100"/>
      <c r="R15" s="100"/>
      <c r="S15" s="100"/>
      <c r="T15" s="100"/>
      <c r="U15" s="100"/>
      <c r="V15" s="101"/>
    </row>
    <row r="16" spans="1:22" s="88" customFormat="1" ht="42" customHeight="1">
      <c r="A16" s="209" t="s">
        <v>26</v>
      </c>
      <c r="B16" s="104" t="s">
        <v>27</v>
      </c>
      <c r="C16" s="210"/>
      <c r="D16" s="102">
        <f>E16</f>
        <v>2966.4</v>
      </c>
      <c r="E16" s="102">
        <v>2966.4</v>
      </c>
      <c r="F16" s="102" t="s">
        <v>270</v>
      </c>
      <c r="G16" s="102" t="str">
        <f>H16</f>
        <v>2481.4</v>
      </c>
      <c r="H16" s="102" t="s">
        <v>272</v>
      </c>
      <c r="I16" s="102" t="s">
        <v>270</v>
      </c>
      <c r="J16" s="105">
        <f>K16</f>
        <v>2300</v>
      </c>
      <c r="K16" s="102">
        <v>2300</v>
      </c>
      <c r="L16" s="102" t="s">
        <v>270</v>
      </c>
      <c r="M16" s="105"/>
      <c r="N16" s="94"/>
      <c r="O16" s="102" t="s">
        <v>270</v>
      </c>
      <c r="P16" s="100">
        <f>Q16</f>
        <v>2300</v>
      </c>
      <c r="Q16" s="100">
        <v>2300</v>
      </c>
      <c r="R16" s="100" t="s">
        <v>271</v>
      </c>
      <c r="S16" s="100">
        <f>T16</f>
        <v>2000</v>
      </c>
      <c r="T16" s="100">
        <v>2000</v>
      </c>
      <c r="U16" s="100" t="s">
        <v>271</v>
      </c>
      <c r="V16" s="311" t="s">
        <v>273</v>
      </c>
    </row>
    <row r="17" spans="1:22" s="88" customFormat="1" ht="111.75" customHeight="1">
      <c r="A17" s="209" t="s">
        <v>28</v>
      </c>
      <c r="B17" s="104" t="s">
        <v>274</v>
      </c>
      <c r="C17" s="210"/>
      <c r="D17" s="102">
        <f>E17</f>
        <v>36455.800000000003</v>
      </c>
      <c r="E17" s="102">
        <v>36455.800000000003</v>
      </c>
      <c r="F17" s="102" t="s">
        <v>270</v>
      </c>
      <c r="G17" s="102">
        <f>H17</f>
        <v>13000</v>
      </c>
      <c r="H17" s="102">
        <v>13000</v>
      </c>
      <c r="I17" s="102" t="s">
        <v>270</v>
      </c>
      <c r="J17" s="105">
        <f>K17</f>
        <v>8000</v>
      </c>
      <c r="K17" s="102">
        <v>8000</v>
      </c>
      <c r="L17" s="102" t="s">
        <v>270</v>
      </c>
      <c r="M17" s="105">
        <f>N17</f>
        <v>-5000</v>
      </c>
      <c r="N17" s="105">
        <f>K17-H17</f>
        <v>-5000</v>
      </c>
      <c r="O17" s="102" t="s">
        <v>270</v>
      </c>
      <c r="P17" s="100">
        <f>Q17</f>
        <v>7000</v>
      </c>
      <c r="Q17" s="100">
        <v>7000</v>
      </c>
      <c r="R17" s="100" t="s">
        <v>271</v>
      </c>
      <c r="S17" s="100">
        <f>T17</f>
        <v>6500</v>
      </c>
      <c r="T17" s="100">
        <v>6500</v>
      </c>
      <c r="U17" s="100" t="s">
        <v>271</v>
      </c>
      <c r="V17" s="312"/>
    </row>
    <row r="18" spans="1:22" s="88" customFormat="1" ht="110.25" customHeight="1">
      <c r="A18" s="209" t="s">
        <v>30</v>
      </c>
      <c r="B18" s="104" t="s">
        <v>31</v>
      </c>
      <c r="C18" s="210"/>
      <c r="D18" s="210">
        <f>E18</f>
        <v>55565.5</v>
      </c>
      <c r="E18" s="210">
        <v>55565.5</v>
      </c>
      <c r="F18" s="102" t="s">
        <v>270</v>
      </c>
      <c r="G18" s="210" t="str">
        <f>H18</f>
        <v>55697.8</v>
      </c>
      <c r="H18" s="210" t="s">
        <v>275</v>
      </c>
      <c r="I18" s="102" t="s">
        <v>270</v>
      </c>
      <c r="J18" s="105">
        <f>K18</f>
        <v>67000</v>
      </c>
      <c r="K18" s="102">
        <v>67000</v>
      </c>
      <c r="L18" s="102" t="s">
        <v>270</v>
      </c>
      <c r="M18" s="105">
        <f>N18</f>
        <v>11302.2</v>
      </c>
      <c r="N18" s="138">
        <v>11302.2</v>
      </c>
      <c r="O18" s="102" t="s">
        <v>270</v>
      </c>
      <c r="P18" s="100">
        <f>Q18</f>
        <v>68000</v>
      </c>
      <c r="Q18" s="100">
        <v>68000</v>
      </c>
      <c r="R18" s="100" t="s">
        <v>271</v>
      </c>
      <c r="S18" s="100">
        <f>T18</f>
        <v>69000</v>
      </c>
      <c r="T18" s="100">
        <v>69000</v>
      </c>
      <c r="U18" s="100" t="s">
        <v>271</v>
      </c>
      <c r="V18" s="224" t="s">
        <v>276</v>
      </c>
    </row>
    <row r="19" spans="1:22" s="88" customFormat="1" ht="24.75" customHeight="1">
      <c r="A19" s="89" t="s">
        <v>32</v>
      </c>
      <c r="B19" s="90" t="s">
        <v>33</v>
      </c>
      <c r="C19" s="91" t="s">
        <v>34</v>
      </c>
      <c r="D19" s="91">
        <f>E19</f>
        <v>131630.39999999999</v>
      </c>
      <c r="E19" s="91">
        <f>E21</f>
        <v>131630.39999999999</v>
      </c>
      <c r="F19" s="102" t="s">
        <v>270</v>
      </c>
      <c r="G19" s="91">
        <f>H19</f>
        <v>129328</v>
      </c>
      <c r="H19" s="91">
        <f>H21</f>
        <v>129328</v>
      </c>
      <c r="I19" s="102" t="s">
        <v>270</v>
      </c>
      <c r="J19" s="106">
        <f>K19</f>
        <v>138000</v>
      </c>
      <c r="K19" s="92">
        <f>K21</f>
        <v>138000</v>
      </c>
      <c r="L19" s="102" t="s">
        <v>270</v>
      </c>
      <c r="M19" s="106">
        <f>N19</f>
        <v>8672</v>
      </c>
      <c r="N19" s="106">
        <f>N21</f>
        <v>8672</v>
      </c>
      <c r="O19" s="102" t="s">
        <v>270</v>
      </c>
      <c r="P19" s="94">
        <f>Q19</f>
        <v>143000</v>
      </c>
      <c r="Q19" s="94">
        <f>Q21</f>
        <v>143000</v>
      </c>
      <c r="R19" s="94"/>
      <c r="S19" s="94">
        <f>T19</f>
        <v>145000</v>
      </c>
      <c r="T19" s="94">
        <f>T21</f>
        <v>145000</v>
      </c>
      <c r="U19" s="94"/>
      <c r="V19" s="103"/>
    </row>
    <row r="20" spans="1:22" ht="11.25" customHeight="1">
      <c r="A20" s="96"/>
      <c r="B20" s="97" t="s">
        <v>14</v>
      </c>
      <c r="C20" s="98"/>
      <c r="D20" s="98"/>
      <c r="E20" s="98"/>
      <c r="F20" s="98"/>
      <c r="G20" s="98"/>
      <c r="H20" s="98"/>
      <c r="I20" s="98"/>
      <c r="J20" s="105"/>
      <c r="K20" s="107"/>
      <c r="L20" s="105"/>
      <c r="M20" s="105"/>
      <c r="N20" s="105"/>
      <c r="O20" s="99"/>
      <c r="P20" s="99"/>
      <c r="Q20" s="99"/>
      <c r="R20" s="99"/>
      <c r="S20" s="99"/>
      <c r="T20" s="99"/>
      <c r="U20" s="99"/>
      <c r="V20" s="101"/>
    </row>
    <row r="21" spans="1:22" s="88" customFormat="1" ht="45" customHeight="1">
      <c r="A21" s="209" t="s">
        <v>35</v>
      </c>
      <c r="B21" s="104" t="s">
        <v>36</v>
      </c>
      <c r="C21" s="210"/>
      <c r="D21" s="210">
        <f>E21</f>
        <v>131630.39999999999</v>
      </c>
      <c r="E21" s="210">
        <v>131630.39999999999</v>
      </c>
      <c r="F21" s="102" t="s">
        <v>270</v>
      </c>
      <c r="G21" s="210">
        <f>H21</f>
        <v>129328</v>
      </c>
      <c r="H21" s="210">
        <v>129328</v>
      </c>
      <c r="I21" s="102" t="s">
        <v>270</v>
      </c>
      <c r="J21" s="105">
        <f>K21</f>
        <v>138000</v>
      </c>
      <c r="K21" s="102">
        <v>138000</v>
      </c>
      <c r="L21" s="102" t="s">
        <v>270</v>
      </c>
      <c r="M21" s="105">
        <f>N21</f>
        <v>8672</v>
      </c>
      <c r="N21" s="105">
        <f>K21-H21</f>
        <v>8672</v>
      </c>
      <c r="O21" s="102" t="s">
        <v>270</v>
      </c>
      <c r="P21" s="100">
        <f>Q21</f>
        <v>143000</v>
      </c>
      <c r="Q21" s="100">
        <v>143000</v>
      </c>
      <c r="R21" s="100"/>
      <c r="S21" s="100">
        <f>T21</f>
        <v>145000</v>
      </c>
      <c r="T21" s="100">
        <v>145000</v>
      </c>
      <c r="U21" s="100"/>
      <c r="V21" s="224"/>
    </row>
    <row r="22" spans="1:22" s="88" customFormat="1" ht="154.5" customHeight="1">
      <c r="A22" s="89" t="s">
        <v>37</v>
      </c>
      <c r="B22" s="90" t="s">
        <v>38</v>
      </c>
      <c r="C22" s="91" t="s">
        <v>39</v>
      </c>
      <c r="D22" s="91">
        <f>E22</f>
        <v>12915.1</v>
      </c>
      <c r="E22" s="92">
        <f>E24+E25+E26+E27+E29+E30+E32+E35+E36</f>
        <v>12915.1</v>
      </c>
      <c r="F22" s="102" t="s">
        <v>270</v>
      </c>
      <c r="G22" s="91">
        <f>H22</f>
        <v>7315</v>
      </c>
      <c r="H22" s="92">
        <f>H24+H25+H26+H27+H29+H30+H32+H35+H36</f>
        <v>7315</v>
      </c>
      <c r="I22" s="102" t="s">
        <v>270</v>
      </c>
      <c r="J22" s="94">
        <f>K22</f>
        <v>8904</v>
      </c>
      <c r="K22" s="92">
        <f>K24+K25+K26+K27+K29+K30+K33+K35+K36+K39+K32</f>
        <v>8904</v>
      </c>
      <c r="L22" s="102" t="s">
        <v>270</v>
      </c>
      <c r="M22" s="94">
        <f>N22</f>
        <v>1239</v>
      </c>
      <c r="N22" s="94">
        <f>N24+N26+N27+N29+N30+N35+N36</f>
        <v>1239</v>
      </c>
      <c r="O22" s="102" t="s">
        <v>270</v>
      </c>
      <c r="P22" s="94">
        <f>Q22</f>
        <v>8904</v>
      </c>
      <c r="Q22" s="94">
        <f>Q24+Q25+Q26+Q27+Q29+Q30+Q32+Q33+Q35+Q36+Q39</f>
        <v>8904</v>
      </c>
      <c r="R22" s="94" t="s">
        <v>271</v>
      </c>
      <c r="S22" s="94">
        <f>T22</f>
        <v>9304</v>
      </c>
      <c r="T22" s="94">
        <f>T24+T25+T26+T27+T29+T30+T32+T33+T35+T36+T39</f>
        <v>9304</v>
      </c>
      <c r="U22" s="94" t="s">
        <v>271</v>
      </c>
      <c r="V22" s="224" t="s">
        <v>277</v>
      </c>
    </row>
    <row r="23" spans="1:22" ht="11.25" customHeight="1">
      <c r="A23" s="96"/>
      <c r="B23" s="97" t="s">
        <v>14</v>
      </c>
      <c r="C23" s="98"/>
      <c r="D23" s="98"/>
      <c r="E23" s="98"/>
      <c r="F23" s="98"/>
      <c r="G23" s="98"/>
      <c r="H23" s="98"/>
      <c r="I23" s="98"/>
      <c r="J23" s="100"/>
      <c r="K23" s="98"/>
      <c r="L23" s="100"/>
      <c r="M23" s="100"/>
      <c r="N23" s="100"/>
      <c r="O23" s="99"/>
      <c r="P23" s="99"/>
      <c r="Q23" s="99"/>
      <c r="R23" s="99"/>
      <c r="S23" s="99"/>
      <c r="T23" s="99"/>
      <c r="U23" s="99"/>
      <c r="V23" s="101"/>
    </row>
    <row r="24" spans="1:22" ht="93.75" customHeight="1">
      <c r="A24" s="96" t="s">
        <v>40</v>
      </c>
      <c r="B24" s="97" t="s">
        <v>41</v>
      </c>
      <c r="C24" s="98"/>
      <c r="D24" s="102">
        <f>E24</f>
        <v>5700</v>
      </c>
      <c r="E24" s="102">
        <v>5700</v>
      </c>
      <c r="F24" s="102" t="s">
        <v>270</v>
      </c>
      <c r="G24" s="102">
        <f>H24</f>
        <v>350</v>
      </c>
      <c r="H24" s="102">
        <v>350</v>
      </c>
      <c r="I24" s="102" t="s">
        <v>270</v>
      </c>
      <c r="J24" s="105">
        <f>K24</f>
        <v>1500</v>
      </c>
      <c r="K24" s="102">
        <v>1500</v>
      </c>
      <c r="L24" s="102" t="s">
        <v>270</v>
      </c>
      <c r="M24" s="105">
        <f>N24</f>
        <v>1150</v>
      </c>
      <c r="N24" s="105">
        <f>K24-H24</f>
        <v>1150</v>
      </c>
      <c r="O24" s="102" t="s">
        <v>270</v>
      </c>
      <c r="P24" s="105">
        <f>Q24</f>
        <v>1500</v>
      </c>
      <c r="Q24" s="105">
        <v>1500</v>
      </c>
      <c r="R24" s="105" t="s">
        <v>271</v>
      </c>
      <c r="S24" s="105">
        <f>T24</f>
        <v>1800</v>
      </c>
      <c r="T24" s="105">
        <v>1800</v>
      </c>
      <c r="U24" s="105" t="s">
        <v>271</v>
      </c>
      <c r="V24" s="108" t="s">
        <v>278</v>
      </c>
    </row>
    <row r="25" spans="1:22" ht="126" customHeight="1">
      <c r="A25" s="96" t="s">
        <v>42</v>
      </c>
      <c r="B25" s="97" t="s">
        <v>43</v>
      </c>
      <c r="C25" s="98"/>
      <c r="D25" s="102">
        <f>E25</f>
        <v>30</v>
      </c>
      <c r="E25" s="102">
        <v>30</v>
      </c>
      <c r="F25" s="102" t="s">
        <v>270</v>
      </c>
      <c r="G25" s="102">
        <f>H25</f>
        <v>60</v>
      </c>
      <c r="H25" s="102">
        <v>60</v>
      </c>
      <c r="I25" s="102" t="s">
        <v>270</v>
      </c>
      <c r="J25" s="105">
        <f>K25</f>
        <v>60</v>
      </c>
      <c r="K25" s="102">
        <v>60</v>
      </c>
      <c r="L25" s="102" t="s">
        <v>270</v>
      </c>
      <c r="M25" s="105">
        <f>N25</f>
        <v>0</v>
      </c>
      <c r="N25" s="105">
        <f>K25-H25</f>
        <v>0</v>
      </c>
      <c r="O25" s="102" t="s">
        <v>270</v>
      </c>
      <c r="P25" s="105">
        <f>Q25</f>
        <v>60</v>
      </c>
      <c r="Q25" s="105">
        <v>60</v>
      </c>
      <c r="R25" s="105" t="s">
        <v>271</v>
      </c>
      <c r="S25" s="105">
        <f>T25</f>
        <v>60</v>
      </c>
      <c r="T25" s="105">
        <v>60</v>
      </c>
      <c r="U25" s="105" t="s">
        <v>271</v>
      </c>
      <c r="V25" s="230" t="s">
        <v>279</v>
      </c>
    </row>
    <row r="26" spans="1:22" ht="78.75" customHeight="1">
      <c r="A26" s="96" t="s">
        <v>44</v>
      </c>
      <c r="B26" s="97" t="s">
        <v>45</v>
      </c>
      <c r="C26" s="98"/>
      <c r="D26" s="102">
        <f>E26</f>
        <v>35</v>
      </c>
      <c r="E26" s="102">
        <v>35</v>
      </c>
      <c r="F26" s="102" t="s">
        <v>270</v>
      </c>
      <c r="G26" s="102">
        <f>H26</f>
        <v>80</v>
      </c>
      <c r="H26" s="102">
        <v>80</v>
      </c>
      <c r="I26" s="102" t="s">
        <v>270</v>
      </c>
      <c r="J26" s="105">
        <f>K26</f>
        <v>80</v>
      </c>
      <c r="K26" s="102">
        <v>80</v>
      </c>
      <c r="L26" s="102" t="s">
        <v>270</v>
      </c>
      <c r="M26" s="105">
        <f>N26</f>
        <v>0</v>
      </c>
      <c r="N26" s="105">
        <f>K26-H26</f>
        <v>0</v>
      </c>
      <c r="O26" s="102" t="s">
        <v>270</v>
      </c>
      <c r="P26" s="105">
        <f>Q26</f>
        <v>80</v>
      </c>
      <c r="Q26" s="105">
        <v>80</v>
      </c>
      <c r="R26" s="105" t="s">
        <v>271</v>
      </c>
      <c r="S26" s="105">
        <f>T26</f>
        <v>80</v>
      </c>
      <c r="T26" s="105">
        <v>80</v>
      </c>
      <c r="U26" s="105" t="s">
        <v>271</v>
      </c>
      <c r="V26" s="231" t="s">
        <v>280</v>
      </c>
    </row>
    <row r="27" spans="1:22" ht="126" customHeight="1">
      <c r="A27" s="96" t="s">
        <v>46</v>
      </c>
      <c r="B27" s="97" t="s">
        <v>47</v>
      </c>
      <c r="C27" s="98"/>
      <c r="D27" s="102">
        <f>E27</f>
        <v>1800</v>
      </c>
      <c r="E27" s="102">
        <v>1800</v>
      </c>
      <c r="F27" s="102" t="s">
        <v>270</v>
      </c>
      <c r="G27" s="102">
        <f>H27</f>
        <v>1800</v>
      </c>
      <c r="H27" s="102">
        <v>1800</v>
      </c>
      <c r="I27" s="102" t="s">
        <v>270</v>
      </c>
      <c r="J27" s="105">
        <f>K27</f>
        <v>2000</v>
      </c>
      <c r="K27" s="102">
        <v>2000</v>
      </c>
      <c r="L27" s="102" t="s">
        <v>270</v>
      </c>
      <c r="M27" s="105">
        <f>N27</f>
        <v>200</v>
      </c>
      <c r="N27" s="105">
        <f>K27-H27</f>
        <v>200</v>
      </c>
      <c r="O27" s="102" t="s">
        <v>270</v>
      </c>
      <c r="P27" s="105">
        <f>Q27</f>
        <v>2000</v>
      </c>
      <c r="Q27" s="105">
        <v>2000</v>
      </c>
      <c r="R27" s="105" t="s">
        <v>271</v>
      </c>
      <c r="S27" s="105">
        <f>T27</f>
        <v>2000</v>
      </c>
      <c r="T27" s="105">
        <v>2000</v>
      </c>
      <c r="U27" s="105" t="s">
        <v>271</v>
      </c>
      <c r="V27" s="231" t="s">
        <v>281</v>
      </c>
    </row>
    <row r="28" spans="1:22" ht="134.25" customHeight="1">
      <c r="A28" s="96" t="s">
        <v>48</v>
      </c>
      <c r="B28" s="97" t="s">
        <v>49</v>
      </c>
      <c r="C28" s="98"/>
      <c r="D28" s="102"/>
      <c r="E28" s="102"/>
      <c r="F28" s="107"/>
      <c r="G28" s="102"/>
      <c r="H28" s="102"/>
      <c r="I28" s="107"/>
      <c r="J28" s="105"/>
      <c r="K28" s="102"/>
      <c r="L28" s="105"/>
      <c r="M28" s="105"/>
      <c r="N28" s="105"/>
      <c r="O28" s="102" t="s">
        <v>270</v>
      </c>
      <c r="P28" s="105"/>
      <c r="Q28" s="105"/>
      <c r="R28" s="105"/>
      <c r="S28" s="105"/>
      <c r="T28" s="105"/>
      <c r="U28" s="105"/>
      <c r="V28" s="231"/>
    </row>
    <row r="29" spans="1:22" ht="84" customHeight="1">
      <c r="A29" s="96" t="s">
        <v>50</v>
      </c>
      <c r="B29" s="97" t="s">
        <v>51</v>
      </c>
      <c r="C29" s="98"/>
      <c r="D29" s="102">
        <f>E29</f>
        <v>100</v>
      </c>
      <c r="E29" s="102">
        <v>100</v>
      </c>
      <c r="F29" s="107" t="s">
        <v>271</v>
      </c>
      <c r="G29" s="102">
        <f>H29</f>
        <v>100</v>
      </c>
      <c r="H29" s="102">
        <v>100</v>
      </c>
      <c r="I29" s="107" t="s">
        <v>271</v>
      </c>
      <c r="J29" s="105">
        <f>K29</f>
        <v>100</v>
      </c>
      <c r="K29" s="102">
        <v>100</v>
      </c>
      <c r="L29" s="105" t="s">
        <v>271</v>
      </c>
      <c r="M29" s="105">
        <f>N29</f>
        <v>0</v>
      </c>
      <c r="N29" s="105">
        <f>K29-H29</f>
        <v>0</v>
      </c>
      <c r="O29" s="102" t="s">
        <v>270</v>
      </c>
      <c r="P29" s="105">
        <f>Q29</f>
        <v>100</v>
      </c>
      <c r="Q29" s="105">
        <v>100</v>
      </c>
      <c r="R29" s="105" t="s">
        <v>271</v>
      </c>
      <c r="S29" s="105">
        <f>T29</f>
        <v>100</v>
      </c>
      <c r="T29" s="105">
        <v>100</v>
      </c>
      <c r="U29" s="105" t="s">
        <v>271</v>
      </c>
      <c r="V29" s="231" t="s">
        <v>282</v>
      </c>
    </row>
    <row r="30" spans="1:22" ht="82.5" customHeight="1">
      <c r="A30" s="96" t="s">
        <v>52</v>
      </c>
      <c r="B30" s="97" t="s">
        <v>53</v>
      </c>
      <c r="C30" s="98"/>
      <c r="D30" s="102">
        <f>E30</f>
        <v>4411</v>
      </c>
      <c r="E30" s="102">
        <v>4411</v>
      </c>
      <c r="F30" s="107" t="s">
        <v>271</v>
      </c>
      <c r="G30" s="102">
        <f>H30</f>
        <v>4411</v>
      </c>
      <c r="H30" s="102">
        <v>4411</v>
      </c>
      <c r="I30" s="107" t="s">
        <v>271</v>
      </c>
      <c r="J30" s="105">
        <f>K30</f>
        <v>4300</v>
      </c>
      <c r="K30" s="102">
        <v>4300</v>
      </c>
      <c r="L30" s="105" t="s">
        <v>271</v>
      </c>
      <c r="M30" s="105">
        <f>N30</f>
        <v>-111</v>
      </c>
      <c r="N30" s="105">
        <f>K30-H30</f>
        <v>-111</v>
      </c>
      <c r="O30" s="102" t="s">
        <v>270</v>
      </c>
      <c r="P30" s="105">
        <f>Q30</f>
        <v>4300</v>
      </c>
      <c r="Q30" s="105">
        <v>4300</v>
      </c>
      <c r="R30" s="105" t="s">
        <v>271</v>
      </c>
      <c r="S30" s="105">
        <f>T30</f>
        <v>4400</v>
      </c>
      <c r="T30" s="105">
        <v>4400</v>
      </c>
      <c r="U30" s="105" t="s">
        <v>271</v>
      </c>
      <c r="V30" s="95" t="s">
        <v>283</v>
      </c>
    </row>
    <row r="31" spans="1:22" ht="105" hidden="1" customHeight="1">
      <c r="A31" s="96" t="s">
        <v>54</v>
      </c>
      <c r="B31" s="97" t="s">
        <v>55</v>
      </c>
      <c r="C31" s="98"/>
      <c r="D31" s="102"/>
      <c r="E31" s="102"/>
      <c r="F31" s="107"/>
      <c r="G31" s="102"/>
      <c r="H31" s="102"/>
      <c r="I31" s="107"/>
      <c r="J31" s="105"/>
      <c r="K31" s="107"/>
      <c r="L31" s="105"/>
      <c r="M31" s="105"/>
      <c r="N31" s="105"/>
      <c r="O31" s="102" t="s">
        <v>270</v>
      </c>
      <c r="P31" s="105"/>
      <c r="Q31" s="105"/>
      <c r="R31" s="105"/>
      <c r="S31" s="105"/>
      <c r="T31" s="105"/>
      <c r="U31" s="105"/>
      <c r="V31" s="101"/>
    </row>
    <row r="32" spans="1:22" ht="126" customHeight="1">
      <c r="A32" s="96" t="s">
        <v>56</v>
      </c>
      <c r="B32" s="97" t="s">
        <v>57</v>
      </c>
      <c r="C32" s="98"/>
      <c r="D32" s="102">
        <f>E32</f>
        <v>475</v>
      </c>
      <c r="E32" s="102">
        <v>475</v>
      </c>
      <c r="F32" s="102" t="s">
        <v>271</v>
      </c>
      <c r="G32" s="102">
        <f>H32</f>
        <v>150</v>
      </c>
      <c r="H32" s="102">
        <v>150</v>
      </c>
      <c r="I32" s="102" t="s">
        <v>271</v>
      </c>
      <c r="J32" s="105">
        <f>K32</f>
        <v>150</v>
      </c>
      <c r="K32" s="102">
        <v>150</v>
      </c>
      <c r="L32" s="105" t="s">
        <v>271</v>
      </c>
      <c r="M32" s="105">
        <f>N32</f>
        <v>0</v>
      </c>
      <c r="N32" s="105">
        <f>K32-H32</f>
        <v>0</v>
      </c>
      <c r="O32" s="102" t="s">
        <v>270</v>
      </c>
      <c r="P32" s="105">
        <f>Q32</f>
        <v>150</v>
      </c>
      <c r="Q32" s="105">
        <v>150</v>
      </c>
      <c r="R32" s="105" t="s">
        <v>271</v>
      </c>
      <c r="S32" s="105">
        <f>T32</f>
        <v>150</v>
      </c>
      <c r="T32" s="105">
        <v>150</v>
      </c>
      <c r="U32" s="105" t="s">
        <v>271</v>
      </c>
      <c r="V32" s="231" t="s">
        <v>284</v>
      </c>
    </row>
    <row r="33" spans="1:22" ht="73.5" customHeight="1">
      <c r="A33" s="96" t="s">
        <v>58</v>
      </c>
      <c r="B33" s="97" t="s">
        <v>59</v>
      </c>
      <c r="C33" s="98"/>
      <c r="D33" s="102">
        <f>E33</f>
        <v>0</v>
      </c>
      <c r="E33" s="102">
        <v>0</v>
      </c>
      <c r="F33" s="102" t="s">
        <v>271</v>
      </c>
      <c r="G33" s="102">
        <f>H33</f>
        <v>250</v>
      </c>
      <c r="H33" s="102">
        <v>250</v>
      </c>
      <c r="I33" s="102" t="s">
        <v>271</v>
      </c>
      <c r="J33" s="105">
        <f>K33</f>
        <v>250</v>
      </c>
      <c r="K33" s="102">
        <v>250</v>
      </c>
      <c r="L33" s="105" t="s">
        <v>271</v>
      </c>
      <c r="M33" s="105">
        <f>N33</f>
        <v>0</v>
      </c>
      <c r="N33" s="105">
        <f>K33-H33</f>
        <v>0</v>
      </c>
      <c r="O33" s="102" t="s">
        <v>270</v>
      </c>
      <c r="P33" s="105">
        <f>Q33</f>
        <v>250</v>
      </c>
      <c r="Q33" s="105">
        <v>250</v>
      </c>
      <c r="R33" s="105" t="s">
        <v>271</v>
      </c>
      <c r="S33" s="105">
        <f>T33</f>
        <v>250</v>
      </c>
      <c r="T33" s="105">
        <v>250</v>
      </c>
      <c r="U33" s="105" t="s">
        <v>271</v>
      </c>
      <c r="V33" s="171" t="s">
        <v>285</v>
      </c>
    </row>
    <row r="34" spans="1:22" ht="73.5" customHeight="1">
      <c r="A34" s="96" t="s">
        <v>60</v>
      </c>
      <c r="B34" s="97" t="s">
        <v>61</v>
      </c>
      <c r="C34" s="98"/>
      <c r="D34" s="102"/>
      <c r="E34" s="102"/>
      <c r="F34" s="102"/>
      <c r="G34" s="102"/>
      <c r="H34" s="102"/>
      <c r="I34" s="102"/>
      <c r="J34" s="105"/>
      <c r="K34" s="102"/>
      <c r="L34" s="110"/>
      <c r="M34" s="105"/>
      <c r="N34" s="105"/>
      <c r="O34" s="102" t="s">
        <v>270</v>
      </c>
      <c r="P34" s="105"/>
      <c r="Q34" s="105"/>
      <c r="R34" s="110"/>
      <c r="S34" s="105"/>
      <c r="T34" s="105"/>
      <c r="U34" s="110"/>
      <c r="V34" s="231" t="s">
        <v>286</v>
      </c>
    </row>
    <row r="35" spans="1:22" ht="126" customHeight="1">
      <c r="A35" s="96" t="s">
        <v>62</v>
      </c>
      <c r="B35" s="97" t="s">
        <v>63</v>
      </c>
      <c r="C35" s="98"/>
      <c r="D35" s="102">
        <f>E35</f>
        <v>64.099999999999994</v>
      </c>
      <c r="E35" s="102">
        <v>64.099999999999994</v>
      </c>
      <c r="F35" s="102" t="s">
        <v>271</v>
      </c>
      <c r="G35" s="102">
        <f>H35</f>
        <v>64</v>
      </c>
      <c r="H35" s="102">
        <v>64</v>
      </c>
      <c r="I35" s="102" t="s">
        <v>271</v>
      </c>
      <c r="J35" s="105">
        <f>K35</f>
        <v>64</v>
      </c>
      <c r="K35" s="102">
        <v>64</v>
      </c>
      <c r="L35" s="105" t="s">
        <v>271</v>
      </c>
      <c r="M35" s="105">
        <f>N35</f>
        <v>0</v>
      </c>
      <c r="N35" s="105">
        <f>K35-H35</f>
        <v>0</v>
      </c>
      <c r="O35" s="105" t="s">
        <v>271</v>
      </c>
      <c r="P35" s="105">
        <f>Q35</f>
        <v>64</v>
      </c>
      <c r="Q35" s="105">
        <v>64</v>
      </c>
      <c r="R35" s="105" t="s">
        <v>271</v>
      </c>
      <c r="S35" s="105">
        <f>T35</f>
        <v>64</v>
      </c>
      <c r="T35" s="105">
        <v>64</v>
      </c>
      <c r="U35" s="105" t="s">
        <v>271</v>
      </c>
      <c r="V35" s="108" t="s">
        <v>287</v>
      </c>
    </row>
    <row r="36" spans="1:22" ht="178.5" customHeight="1">
      <c r="A36" s="96" t="s">
        <v>64</v>
      </c>
      <c r="B36" s="97" t="s">
        <v>65</v>
      </c>
      <c r="C36" s="98"/>
      <c r="D36" s="102">
        <f>E36</f>
        <v>300</v>
      </c>
      <c r="E36" s="102">
        <v>300</v>
      </c>
      <c r="F36" s="102"/>
      <c r="G36" s="102">
        <f>H36</f>
        <v>300</v>
      </c>
      <c r="H36" s="102">
        <v>300</v>
      </c>
      <c r="I36" s="102"/>
      <c r="J36" s="100">
        <f>K36</f>
        <v>300</v>
      </c>
      <c r="K36" s="102">
        <v>300</v>
      </c>
      <c r="L36" s="99"/>
      <c r="M36" s="100">
        <f>N36</f>
        <v>0</v>
      </c>
      <c r="N36" s="100">
        <f>K36-H36</f>
        <v>0</v>
      </c>
      <c r="O36" s="102" t="s">
        <v>270</v>
      </c>
      <c r="P36" s="100">
        <f>Q36</f>
        <v>300</v>
      </c>
      <c r="Q36" s="100">
        <v>300</v>
      </c>
      <c r="R36" s="99"/>
      <c r="S36" s="100">
        <f>T36</f>
        <v>300</v>
      </c>
      <c r="T36" s="100">
        <v>300</v>
      </c>
      <c r="U36" s="99"/>
      <c r="V36" s="231" t="s">
        <v>288</v>
      </c>
    </row>
    <row r="37" spans="1:22" ht="101.25" customHeight="1">
      <c r="A37" s="96" t="s">
        <v>66</v>
      </c>
      <c r="B37" s="97" t="s">
        <v>67</v>
      </c>
      <c r="C37" s="98"/>
      <c r="D37" s="98"/>
      <c r="E37" s="98"/>
      <c r="F37" s="98"/>
      <c r="G37" s="98"/>
      <c r="H37" s="98"/>
      <c r="I37" s="98"/>
      <c r="J37" s="99"/>
      <c r="K37" s="98"/>
      <c r="L37" s="99"/>
      <c r="M37" s="99"/>
      <c r="N37" s="99"/>
      <c r="O37" s="102" t="s">
        <v>270</v>
      </c>
      <c r="P37" s="99"/>
      <c r="Q37" s="99"/>
      <c r="R37" s="99"/>
      <c r="S37" s="99"/>
      <c r="T37" s="99"/>
      <c r="U37" s="99"/>
      <c r="V37" s="313" t="s">
        <v>289</v>
      </c>
    </row>
    <row r="38" spans="1:22" ht="94.5" customHeight="1">
      <c r="A38" s="96" t="s">
        <v>68</v>
      </c>
      <c r="B38" s="97" t="s">
        <v>69</v>
      </c>
      <c r="C38" s="98"/>
      <c r="D38" s="98"/>
      <c r="E38" s="98"/>
      <c r="F38" s="98"/>
      <c r="G38" s="98"/>
      <c r="H38" s="98"/>
      <c r="I38" s="98"/>
      <c r="J38" s="99"/>
      <c r="K38" s="98"/>
      <c r="L38" s="99"/>
      <c r="M38" s="99"/>
      <c r="N38" s="99"/>
      <c r="O38" s="102" t="s">
        <v>270</v>
      </c>
      <c r="P38" s="99"/>
      <c r="Q38" s="99"/>
      <c r="R38" s="99"/>
      <c r="S38" s="99"/>
      <c r="T38" s="99"/>
      <c r="U38" s="99"/>
      <c r="V38" s="314"/>
    </row>
    <row r="39" spans="1:22" ht="63" customHeight="1">
      <c r="A39" s="96" t="s">
        <v>70</v>
      </c>
      <c r="B39" s="97" t="s">
        <v>71</v>
      </c>
      <c r="C39" s="98"/>
      <c r="D39" s="210">
        <v>0</v>
      </c>
      <c r="E39" s="210">
        <v>0</v>
      </c>
      <c r="F39" s="210" t="s">
        <v>271</v>
      </c>
      <c r="G39" s="210">
        <v>0</v>
      </c>
      <c r="H39" s="210">
        <v>100</v>
      </c>
      <c r="I39" s="210" t="s">
        <v>271</v>
      </c>
      <c r="J39" s="100">
        <f>K39</f>
        <v>100</v>
      </c>
      <c r="K39" s="102">
        <v>100</v>
      </c>
      <c r="L39" s="100" t="s">
        <v>271</v>
      </c>
      <c r="M39" s="100">
        <v>0</v>
      </c>
      <c r="N39" s="100">
        <v>0</v>
      </c>
      <c r="O39" s="102" t="s">
        <v>270</v>
      </c>
      <c r="P39" s="100">
        <f>Q39</f>
        <v>100</v>
      </c>
      <c r="Q39" s="100">
        <v>100</v>
      </c>
      <c r="R39" s="100" t="s">
        <v>271</v>
      </c>
      <c r="S39" s="100">
        <f>T39</f>
        <v>100</v>
      </c>
      <c r="T39" s="100">
        <v>100</v>
      </c>
      <c r="U39" s="100" t="s">
        <v>271</v>
      </c>
      <c r="V39" s="232" t="s">
        <v>290</v>
      </c>
    </row>
    <row r="40" spans="1:22" ht="52.5" customHeight="1">
      <c r="A40" s="96" t="s">
        <v>72</v>
      </c>
      <c r="B40" s="97" t="s">
        <v>73</v>
      </c>
      <c r="C40" s="98"/>
      <c r="D40" s="98"/>
      <c r="E40" s="98"/>
      <c r="F40" s="98"/>
      <c r="G40" s="98"/>
      <c r="H40" s="98"/>
      <c r="I40" s="98"/>
      <c r="J40" s="99"/>
      <c r="K40" s="98"/>
      <c r="L40" s="99"/>
      <c r="M40" s="99"/>
      <c r="N40" s="99"/>
      <c r="O40" s="102" t="s">
        <v>270</v>
      </c>
      <c r="P40" s="99"/>
      <c r="Q40" s="99"/>
      <c r="R40" s="99"/>
      <c r="S40" s="99"/>
      <c r="T40" s="99"/>
      <c r="U40" s="99"/>
      <c r="V40" s="101"/>
    </row>
    <row r="41" spans="1:22" ht="21" customHeight="1">
      <c r="A41" s="96" t="s">
        <v>74</v>
      </c>
      <c r="B41" s="97" t="s">
        <v>75</v>
      </c>
      <c r="C41" s="98"/>
      <c r="D41" s="98"/>
      <c r="E41" s="98"/>
      <c r="F41" s="98"/>
      <c r="G41" s="98"/>
      <c r="H41" s="98"/>
      <c r="I41" s="98"/>
      <c r="J41" s="99"/>
      <c r="K41" s="98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101"/>
    </row>
    <row r="42" spans="1:22" s="88" customFormat="1" ht="42" customHeight="1">
      <c r="A42" s="89" t="s">
        <v>76</v>
      </c>
      <c r="B42" s="90" t="s">
        <v>77</v>
      </c>
      <c r="C42" s="91" t="s">
        <v>78</v>
      </c>
      <c r="D42" s="92">
        <f>E42</f>
        <v>8170.5</v>
      </c>
      <c r="E42" s="92">
        <f>E44+E45</f>
        <v>8170.5</v>
      </c>
      <c r="F42" s="92"/>
      <c r="G42" s="92">
        <f>H42</f>
        <v>8000</v>
      </c>
      <c r="H42" s="92">
        <f>H44+H45</f>
        <v>8000</v>
      </c>
      <c r="I42" s="92"/>
      <c r="J42" s="94">
        <f>K42</f>
        <v>7000</v>
      </c>
      <c r="K42" s="92">
        <f>K44+K45</f>
        <v>7000</v>
      </c>
      <c r="L42" s="94"/>
      <c r="M42" s="94">
        <f>N42</f>
        <v>-1000</v>
      </c>
      <c r="N42" s="94">
        <f>N44+N45</f>
        <v>-1000</v>
      </c>
      <c r="O42" s="102" t="s">
        <v>270</v>
      </c>
      <c r="P42" s="94">
        <f>Q42</f>
        <v>8000</v>
      </c>
      <c r="Q42" s="94">
        <f>Q44+Q45</f>
        <v>8000</v>
      </c>
      <c r="R42" s="94"/>
      <c r="S42" s="94">
        <f>T42</f>
        <v>8000</v>
      </c>
      <c r="T42" s="94">
        <f>T44+T45</f>
        <v>8000</v>
      </c>
      <c r="U42" s="94"/>
      <c r="V42" s="103"/>
    </row>
    <row r="43" spans="1:22" ht="11.25" customHeight="1">
      <c r="A43" s="96"/>
      <c r="B43" s="97" t="s">
        <v>14</v>
      </c>
      <c r="C43" s="98"/>
      <c r="D43" s="107"/>
      <c r="E43" s="107"/>
      <c r="F43" s="107"/>
      <c r="G43" s="107"/>
      <c r="H43" s="107"/>
      <c r="I43" s="107"/>
      <c r="J43" s="100"/>
      <c r="K43" s="107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1"/>
    </row>
    <row r="44" spans="1:22" s="88" customFormat="1" ht="136.5" customHeight="1">
      <c r="A44" s="209" t="s">
        <v>79</v>
      </c>
      <c r="B44" s="104" t="s">
        <v>80</v>
      </c>
      <c r="C44" s="210"/>
      <c r="D44" s="102">
        <f>E44</f>
        <v>3342</v>
      </c>
      <c r="E44" s="102">
        <v>3342</v>
      </c>
      <c r="F44" s="102"/>
      <c r="G44" s="102">
        <f>H44</f>
        <v>3500</v>
      </c>
      <c r="H44" s="102">
        <v>3500</v>
      </c>
      <c r="I44" s="102"/>
      <c r="J44" s="100">
        <f>K44</f>
        <v>3000</v>
      </c>
      <c r="K44" s="102">
        <v>3000</v>
      </c>
      <c r="L44" s="100"/>
      <c r="M44" s="100">
        <f>N44</f>
        <v>-500</v>
      </c>
      <c r="N44" s="100">
        <f>K44-H44</f>
        <v>-500</v>
      </c>
      <c r="O44" s="102" t="s">
        <v>270</v>
      </c>
      <c r="P44" s="100">
        <f>Q44</f>
        <v>3500</v>
      </c>
      <c r="Q44" s="100">
        <v>3500</v>
      </c>
      <c r="R44" s="102" t="s">
        <v>270</v>
      </c>
      <c r="S44" s="100">
        <f>T44</f>
        <v>3500</v>
      </c>
      <c r="T44" s="100">
        <v>3500</v>
      </c>
      <c r="U44" s="102" t="s">
        <v>270</v>
      </c>
      <c r="V44" s="315" t="s">
        <v>291</v>
      </c>
    </row>
    <row r="45" spans="1:22" s="88" customFormat="1" ht="147" customHeight="1">
      <c r="A45" s="209" t="s">
        <v>81</v>
      </c>
      <c r="B45" s="104" t="s">
        <v>82</v>
      </c>
      <c r="C45" s="210"/>
      <c r="D45" s="102">
        <f>E45</f>
        <v>4828.5</v>
      </c>
      <c r="E45" s="102">
        <v>4828.5</v>
      </c>
      <c r="F45" s="102"/>
      <c r="G45" s="102">
        <f>H45</f>
        <v>4500</v>
      </c>
      <c r="H45" s="102">
        <v>4500</v>
      </c>
      <c r="I45" s="102"/>
      <c r="J45" s="100">
        <f>K45</f>
        <v>4000</v>
      </c>
      <c r="K45" s="102">
        <v>4000</v>
      </c>
      <c r="L45" s="100"/>
      <c r="M45" s="100">
        <f>N45</f>
        <v>-500</v>
      </c>
      <c r="N45" s="100">
        <f>K45-H45</f>
        <v>-500</v>
      </c>
      <c r="O45" s="102" t="s">
        <v>270</v>
      </c>
      <c r="P45" s="100">
        <f>Q45</f>
        <v>4500</v>
      </c>
      <c r="Q45" s="100">
        <v>4500</v>
      </c>
      <c r="R45" s="102" t="s">
        <v>270</v>
      </c>
      <c r="S45" s="100">
        <f>T45</f>
        <v>4500</v>
      </c>
      <c r="T45" s="100">
        <v>4500</v>
      </c>
      <c r="U45" s="102" t="s">
        <v>270</v>
      </c>
      <c r="V45" s="316"/>
    </row>
    <row r="46" spans="1:22" s="88" customFormat="1" ht="81.75" customHeight="1">
      <c r="A46" s="89" t="s">
        <v>83</v>
      </c>
      <c r="B46" s="90" t="s">
        <v>84</v>
      </c>
      <c r="C46" s="91" t="s">
        <v>85</v>
      </c>
      <c r="D46" s="91">
        <v>1162122.8</v>
      </c>
      <c r="E46" s="91">
        <f>E54</f>
        <v>1249507.5</v>
      </c>
      <c r="F46" s="91">
        <f>F58</f>
        <v>213534.1</v>
      </c>
      <c r="G46" s="91">
        <v>1162122.8</v>
      </c>
      <c r="H46" s="91">
        <f>H54</f>
        <v>1434114.8</v>
      </c>
      <c r="I46" s="91">
        <f>I58</f>
        <v>2116102.4</v>
      </c>
      <c r="J46" s="94">
        <f>K46</f>
        <v>1619272</v>
      </c>
      <c r="K46" s="92">
        <f>K54</f>
        <v>1619272</v>
      </c>
      <c r="L46" s="94">
        <f>L51+L58</f>
        <v>2120710</v>
      </c>
      <c r="M46" s="94">
        <f>N46</f>
        <v>185157.19999999995</v>
      </c>
      <c r="N46" s="94">
        <f>N54</f>
        <v>185157.19999999995</v>
      </c>
      <c r="O46" s="94">
        <f t="shared" ref="O46:O53" si="0">L46-I46</f>
        <v>4607.6000000000931</v>
      </c>
      <c r="P46" s="94">
        <f>Q46+R46</f>
        <v>2172500</v>
      </c>
      <c r="Q46" s="94">
        <f>Q54</f>
        <v>1804000</v>
      </c>
      <c r="R46" s="94">
        <f>R58+R51</f>
        <v>368500</v>
      </c>
      <c r="S46" s="94">
        <f>T46+U46</f>
        <v>3454500</v>
      </c>
      <c r="T46" s="94">
        <f>T54</f>
        <v>1980000</v>
      </c>
      <c r="U46" s="94">
        <f>U58+U51</f>
        <v>1474500</v>
      </c>
      <c r="V46" s="171"/>
    </row>
    <row r="47" spans="1:22" ht="11.25" customHeight="1">
      <c r="A47" s="96"/>
      <c r="B47" s="97" t="s">
        <v>14</v>
      </c>
      <c r="C47" s="98"/>
      <c r="D47" s="98"/>
      <c r="E47" s="98"/>
      <c r="F47" s="98"/>
      <c r="G47" s="98"/>
      <c r="H47" s="98"/>
      <c r="I47" s="98"/>
      <c r="J47" s="100"/>
      <c r="K47" s="98"/>
      <c r="L47" s="100"/>
      <c r="M47" s="94">
        <f>N47+O47</f>
        <v>0</v>
      </c>
      <c r="N47" s="94">
        <f>N55</f>
        <v>0</v>
      </c>
      <c r="O47" s="94">
        <f t="shared" si="0"/>
        <v>0</v>
      </c>
      <c r="P47" s="100"/>
      <c r="Q47" s="100"/>
      <c r="R47" s="100"/>
      <c r="S47" s="100"/>
      <c r="T47" s="100"/>
      <c r="U47" s="100"/>
      <c r="V47" s="101"/>
    </row>
    <row r="48" spans="1:22" s="88" customFormat="1" ht="63" customHeight="1">
      <c r="A48" s="89" t="s">
        <v>86</v>
      </c>
      <c r="B48" s="90" t="s">
        <v>87</v>
      </c>
      <c r="C48" s="91" t="s">
        <v>88</v>
      </c>
      <c r="D48" s="91"/>
      <c r="E48" s="91"/>
      <c r="F48" s="91"/>
      <c r="G48" s="91"/>
      <c r="H48" s="91"/>
      <c r="I48" s="91"/>
      <c r="J48" s="94"/>
      <c r="K48" s="91"/>
      <c r="L48" s="94"/>
      <c r="M48" s="94">
        <f>N48+O48</f>
        <v>0</v>
      </c>
      <c r="N48" s="94"/>
      <c r="O48" s="94">
        <f t="shared" si="0"/>
        <v>0</v>
      </c>
      <c r="P48" s="94"/>
      <c r="Q48" s="94"/>
      <c r="R48" s="94"/>
      <c r="S48" s="94"/>
      <c r="T48" s="94"/>
      <c r="U48" s="94"/>
      <c r="V48" s="103"/>
    </row>
    <row r="49" spans="1:22" ht="11.25" customHeight="1">
      <c r="A49" s="96"/>
      <c r="B49" s="97" t="s">
        <v>14</v>
      </c>
      <c r="C49" s="98"/>
      <c r="D49" s="98"/>
      <c r="E49" s="98"/>
      <c r="F49" s="98"/>
      <c r="G49" s="98"/>
      <c r="H49" s="98"/>
      <c r="I49" s="98"/>
      <c r="J49" s="100"/>
      <c r="K49" s="98"/>
      <c r="L49" s="100"/>
      <c r="M49" s="94">
        <f>N49+O49</f>
        <v>0</v>
      </c>
      <c r="N49" s="94">
        <f>N57</f>
        <v>0</v>
      </c>
      <c r="O49" s="94">
        <f t="shared" si="0"/>
        <v>0</v>
      </c>
      <c r="P49" s="100"/>
      <c r="Q49" s="100"/>
      <c r="R49" s="100"/>
      <c r="S49" s="100"/>
      <c r="T49" s="100"/>
      <c r="U49" s="100"/>
      <c r="V49" s="101"/>
    </row>
    <row r="50" spans="1:22" s="88" customFormat="1" ht="94.5" customHeight="1">
      <c r="A50" s="209" t="s">
        <v>89</v>
      </c>
      <c r="B50" s="104" t="s">
        <v>90</v>
      </c>
      <c r="C50" s="210"/>
      <c r="D50" s="210"/>
      <c r="E50" s="210"/>
      <c r="F50" s="210"/>
      <c r="G50" s="210"/>
      <c r="H50" s="210"/>
      <c r="I50" s="210"/>
      <c r="J50" s="100"/>
      <c r="K50" s="210"/>
      <c r="L50" s="100"/>
      <c r="M50" s="94" t="e">
        <f>N50+O50</f>
        <v>#VALUE!</v>
      </c>
      <c r="N50" s="94" t="str">
        <f>N58</f>
        <v>X</v>
      </c>
      <c r="O50" s="94">
        <f t="shared" si="0"/>
        <v>0</v>
      </c>
      <c r="P50" s="100"/>
      <c r="Q50" s="100"/>
      <c r="R50" s="100"/>
      <c r="S50" s="100"/>
      <c r="T50" s="100"/>
      <c r="U50" s="100"/>
      <c r="V50" s="103"/>
    </row>
    <row r="51" spans="1:22" s="88" customFormat="1" ht="63" customHeight="1">
      <c r="A51" s="89" t="s">
        <v>91</v>
      </c>
      <c r="B51" s="90" t="s">
        <v>92</v>
      </c>
      <c r="C51" s="91" t="s">
        <v>93</v>
      </c>
      <c r="D51" s="92">
        <f>F51</f>
        <v>0</v>
      </c>
      <c r="E51" s="92"/>
      <c r="F51" s="92">
        <f>F53</f>
        <v>0</v>
      </c>
      <c r="G51" s="92">
        <f>I51</f>
        <v>42654</v>
      </c>
      <c r="H51" s="92"/>
      <c r="I51" s="92">
        <f>I53</f>
        <v>42654</v>
      </c>
      <c r="J51" s="94">
        <f>L51</f>
        <v>0</v>
      </c>
      <c r="K51" s="92"/>
      <c r="L51" s="94">
        <f>L53</f>
        <v>0</v>
      </c>
      <c r="M51" s="94">
        <f>N51+O51</f>
        <v>-42654</v>
      </c>
      <c r="N51" s="94">
        <f>N59</f>
        <v>0</v>
      </c>
      <c r="O51" s="94">
        <f t="shared" si="0"/>
        <v>-42654</v>
      </c>
      <c r="P51" s="94">
        <f>R51</f>
        <v>0</v>
      </c>
      <c r="Q51" s="94"/>
      <c r="R51" s="94">
        <f>R53</f>
        <v>0</v>
      </c>
      <c r="S51" s="94">
        <f>U51</f>
        <v>0</v>
      </c>
      <c r="T51" s="94"/>
      <c r="U51" s="94">
        <f>U53</f>
        <v>0</v>
      </c>
      <c r="V51" s="103"/>
    </row>
    <row r="52" spans="1:22" ht="11.25" customHeight="1">
      <c r="A52" s="96"/>
      <c r="B52" s="97" t="s">
        <v>14</v>
      </c>
      <c r="C52" s="98"/>
      <c r="D52" s="98"/>
      <c r="E52" s="98"/>
      <c r="F52" s="98"/>
      <c r="G52" s="98"/>
      <c r="H52" s="98"/>
      <c r="I52" s="98"/>
      <c r="J52" s="100"/>
      <c r="K52" s="107"/>
      <c r="L52" s="100"/>
      <c r="M52" s="94"/>
      <c r="N52" s="94" t="str">
        <f>N60</f>
        <v>X</v>
      </c>
      <c r="O52" s="94">
        <f t="shared" si="0"/>
        <v>0</v>
      </c>
      <c r="P52" s="100"/>
      <c r="Q52" s="100"/>
      <c r="R52" s="100"/>
      <c r="S52" s="100"/>
      <c r="T52" s="100"/>
      <c r="U52" s="100"/>
      <c r="V52" s="101"/>
    </row>
    <row r="53" spans="1:22" s="88" customFormat="1" ht="94.5" customHeight="1">
      <c r="A53" s="209" t="s">
        <v>94</v>
      </c>
      <c r="B53" s="104" t="s">
        <v>95</v>
      </c>
      <c r="C53" s="210"/>
      <c r="D53" s="102">
        <f>F53</f>
        <v>0</v>
      </c>
      <c r="E53" s="102"/>
      <c r="F53" s="102">
        <v>0</v>
      </c>
      <c r="G53" s="102">
        <f>I53</f>
        <v>42654</v>
      </c>
      <c r="H53" s="102"/>
      <c r="I53" s="102">
        <v>42654</v>
      </c>
      <c r="J53" s="100">
        <f>L53</f>
        <v>0</v>
      </c>
      <c r="K53" s="102"/>
      <c r="L53" s="100">
        <v>0</v>
      </c>
      <c r="M53" s="94">
        <f>N53+O53</f>
        <v>-42654</v>
      </c>
      <c r="N53" s="94"/>
      <c r="O53" s="94">
        <f t="shared" si="0"/>
        <v>-42654</v>
      </c>
      <c r="P53" s="100">
        <f>R53</f>
        <v>0</v>
      </c>
      <c r="Q53" s="100"/>
      <c r="R53" s="100">
        <v>0</v>
      </c>
      <c r="S53" s="100">
        <f>U53</f>
        <v>0</v>
      </c>
      <c r="T53" s="100"/>
      <c r="U53" s="100">
        <v>0</v>
      </c>
      <c r="V53" s="232" t="s">
        <v>292</v>
      </c>
    </row>
    <row r="54" spans="1:22" s="88" customFormat="1" ht="112.5" customHeight="1">
      <c r="A54" s="89" t="s">
        <v>96</v>
      </c>
      <c r="B54" s="90" t="s">
        <v>97</v>
      </c>
      <c r="C54" s="91" t="s">
        <v>98</v>
      </c>
      <c r="D54" s="91">
        <v>798202.1</v>
      </c>
      <c r="E54" s="91">
        <f>E56+E57</f>
        <v>1249507.5</v>
      </c>
      <c r="F54" s="102" t="s">
        <v>270</v>
      </c>
      <c r="G54" s="91">
        <v>798202.1</v>
      </c>
      <c r="H54" s="91">
        <f>H56+H57</f>
        <v>1434114.8</v>
      </c>
      <c r="I54" s="102" t="s">
        <v>270</v>
      </c>
      <c r="J54" s="111">
        <f>K54</f>
        <v>1619272</v>
      </c>
      <c r="K54" s="92">
        <f>K56</f>
        <v>1619272</v>
      </c>
      <c r="L54" s="102" t="s">
        <v>270</v>
      </c>
      <c r="M54" s="93">
        <f>N54</f>
        <v>185157.19999999995</v>
      </c>
      <c r="N54" s="93">
        <f>N56</f>
        <v>185157.19999999995</v>
      </c>
      <c r="O54" s="102" t="s">
        <v>270</v>
      </c>
      <c r="P54" s="93">
        <f>Q54+R54</f>
        <v>2172500</v>
      </c>
      <c r="Q54" s="93">
        <f>Q56</f>
        <v>1804000</v>
      </c>
      <c r="R54" s="93">
        <f>R58</f>
        <v>368500</v>
      </c>
      <c r="S54" s="93">
        <f>T54+U54</f>
        <v>3454500</v>
      </c>
      <c r="T54" s="93">
        <f>T56</f>
        <v>1980000</v>
      </c>
      <c r="U54" s="93">
        <f>U58</f>
        <v>1474500</v>
      </c>
      <c r="V54" s="103"/>
    </row>
    <row r="55" spans="1:22" ht="11.25" customHeight="1">
      <c r="A55" s="96"/>
      <c r="B55" s="97" t="s">
        <v>14</v>
      </c>
      <c r="C55" s="98"/>
      <c r="D55" s="98"/>
      <c r="E55" s="98"/>
      <c r="F55" s="98"/>
      <c r="G55" s="98"/>
      <c r="H55" s="98"/>
      <c r="I55" s="98"/>
      <c r="J55" s="112"/>
      <c r="K55" s="107"/>
      <c r="L55" s="99"/>
      <c r="M55" s="99"/>
      <c r="N55" s="99"/>
      <c r="O55" s="94">
        <f>L55-I55</f>
        <v>0</v>
      </c>
      <c r="P55" s="99"/>
      <c r="Q55" s="99"/>
      <c r="R55" s="99"/>
      <c r="S55" s="99"/>
      <c r="T55" s="99"/>
      <c r="U55" s="99"/>
      <c r="V55" s="101"/>
    </row>
    <row r="56" spans="1:22" ht="52.5" customHeight="1">
      <c r="A56" s="96" t="s">
        <v>99</v>
      </c>
      <c r="B56" s="97" t="s">
        <v>100</v>
      </c>
      <c r="C56" s="98"/>
      <c r="D56" s="210">
        <v>793541.7</v>
      </c>
      <c r="E56" s="210">
        <v>1247764.3999999999</v>
      </c>
      <c r="F56" s="102" t="s">
        <v>270</v>
      </c>
      <c r="G56" s="210">
        <v>793541.7</v>
      </c>
      <c r="H56" s="210">
        <v>1434114.8</v>
      </c>
      <c r="I56" s="102" t="s">
        <v>270</v>
      </c>
      <c r="J56" s="102">
        <f>K56</f>
        <v>1619272</v>
      </c>
      <c r="K56" s="102">
        <v>1619272</v>
      </c>
      <c r="L56" s="102" t="s">
        <v>270</v>
      </c>
      <c r="M56" s="100">
        <f>N56</f>
        <v>185157.19999999995</v>
      </c>
      <c r="N56" s="100">
        <f>K56-H56</f>
        <v>185157.19999999995</v>
      </c>
      <c r="O56" s="102" t="s">
        <v>270</v>
      </c>
      <c r="P56" s="100">
        <f>Q56</f>
        <v>1804000</v>
      </c>
      <c r="Q56" s="100">
        <v>1804000</v>
      </c>
      <c r="R56" s="99"/>
      <c r="S56" s="100">
        <f>T56</f>
        <v>1980000</v>
      </c>
      <c r="T56" s="100">
        <v>1980000</v>
      </c>
      <c r="U56" s="99"/>
      <c r="V56" s="224" t="s">
        <v>293</v>
      </c>
    </row>
    <row r="57" spans="1:22" ht="42" customHeight="1">
      <c r="A57" s="96" t="s">
        <v>101</v>
      </c>
      <c r="B57" s="97" t="s">
        <v>102</v>
      </c>
      <c r="C57" s="98"/>
      <c r="D57" s="210">
        <f>E57</f>
        <v>1743.1</v>
      </c>
      <c r="E57" s="210">
        <v>1743.1</v>
      </c>
      <c r="F57" s="102" t="s">
        <v>270</v>
      </c>
      <c r="G57" s="210">
        <f>H57</f>
        <v>0</v>
      </c>
      <c r="H57" s="210">
        <v>0</v>
      </c>
      <c r="I57" s="102" t="s">
        <v>270</v>
      </c>
      <c r="J57" s="102">
        <v>0</v>
      </c>
      <c r="K57" s="102">
        <v>0</v>
      </c>
      <c r="L57" s="102" t="s">
        <v>270</v>
      </c>
      <c r="M57" s="100">
        <f>N57</f>
        <v>0</v>
      </c>
      <c r="N57" s="100">
        <f>K57-H57</f>
        <v>0</v>
      </c>
      <c r="O57" s="102" t="s">
        <v>270</v>
      </c>
      <c r="P57" s="105">
        <v>0</v>
      </c>
      <c r="Q57" s="105">
        <v>0</v>
      </c>
      <c r="R57" s="105"/>
      <c r="S57" s="105">
        <v>0</v>
      </c>
      <c r="T57" s="105">
        <v>0</v>
      </c>
      <c r="U57" s="99"/>
      <c r="V57" s="101"/>
    </row>
    <row r="58" spans="1:22" s="88" customFormat="1" ht="73.5" customHeight="1">
      <c r="A58" s="89" t="s">
        <v>103</v>
      </c>
      <c r="B58" s="90" t="s">
        <v>104</v>
      </c>
      <c r="C58" s="91" t="s">
        <v>105</v>
      </c>
      <c r="D58" s="91">
        <f>D60</f>
        <v>213534.1</v>
      </c>
      <c r="E58" s="102" t="s">
        <v>270</v>
      </c>
      <c r="F58" s="91">
        <f>F60</f>
        <v>213534.1</v>
      </c>
      <c r="G58" s="91">
        <f>G60</f>
        <v>2116102.4</v>
      </c>
      <c r="H58" s="102" t="s">
        <v>270</v>
      </c>
      <c r="I58" s="91">
        <f>I60</f>
        <v>2116102.4</v>
      </c>
      <c r="J58" s="93">
        <f>L58</f>
        <v>2120710</v>
      </c>
      <c r="K58" s="102" t="s">
        <v>270</v>
      </c>
      <c r="L58" s="93">
        <f>L60</f>
        <v>2120710</v>
      </c>
      <c r="M58" s="94">
        <f>O58</f>
        <v>4607.6000000000931</v>
      </c>
      <c r="N58" s="102" t="s">
        <v>270</v>
      </c>
      <c r="O58" s="93">
        <f>O60</f>
        <v>4607.6000000000931</v>
      </c>
      <c r="P58" s="93">
        <f>R58</f>
        <v>368500</v>
      </c>
      <c r="Q58" s="93"/>
      <c r="R58" s="93">
        <v>368500</v>
      </c>
      <c r="S58" s="93">
        <f>U58</f>
        <v>1474500</v>
      </c>
      <c r="T58" s="93"/>
      <c r="U58" s="93">
        <f>U60</f>
        <v>1474500</v>
      </c>
      <c r="V58" s="317" t="s">
        <v>294</v>
      </c>
    </row>
    <row r="59" spans="1:22" ht="11.25" customHeight="1">
      <c r="A59" s="96"/>
      <c r="B59" s="97" t="s">
        <v>14</v>
      </c>
      <c r="C59" s="98"/>
      <c r="D59" s="98"/>
      <c r="E59" s="98"/>
      <c r="F59" s="98"/>
      <c r="G59" s="98"/>
      <c r="H59" s="98"/>
      <c r="I59" s="98"/>
      <c r="J59" s="99"/>
      <c r="K59" s="98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318"/>
    </row>
    <row r="60" spans="1:22" ht="72.75" customHeight="1">
      <c r="A60" s="96" t="s">
        <v>106</v>
      </c>
      <c r="B60" s="97" t="s">
        <v>107</v>
      </c>
      <c r="C60" s="98"/>
      <c r="D60" s="210">
        <f>F60</f>
        <v>213534.1</v>
      </c>
      <c r="E60" s="102" t="s">
        <v>270</v>
      </c>
      <c r="F60" s="210">
        <v>213534.1</v>
      </c>
      <c r="G60" s="210">
        <f>I60</f>
        <v>2116102.4</v>
      </c>
      <c r="H60" s="102" t="s">
        <v>270</v>
      </c>
      <c r="I60" s="210">
        <v>2116102.4</v>
      </c>
      <c r="J60" s="100">
        <f>L60</f>
        <v>2120710</v>
      </c>
      <c r="K60" s="102" t="s">
        <v>270</v>
      </c>
      <c r="L60" s="100">
        <v>2120710</v>
      </c>
      <c r="M60" s="100">
        <f>O60</f>
        <v>4607.6000000000931</v>
      </c>
      <c r="N60" s="102" t="s">
        <v>270</v>
      </c>
      <c r="O60" s="100">
        <f>L60-I60</f>
        <v>4607.6000000000931</v>
      </c>
      <c r="P60" s="100">
        <f>R60</f>
        <v>918500</v>
      </c>
      <c r="Q60" s="102" t="s">
        <v>270</v>
      </c>
      <c r="R60" s="100">
        <v>918500</v>
      </c>
      <c r="S60" s="100">
        <f>U60</f>
        <v>1474500</v>
      </c>
      <c r="T60" s="102" t="s">
        <v>270</v>
      </c>
      <c r="U60" s="100">
        <v>1474500</v>
      </c>
      <c r="V60" s="319"/>
    </row>
    <row r="61" spans="1:22" s="88" customFormat="1" ht="73.5" customHeight="1">
      <c r="A61" s="89" t="s">
        <v>108</v>
      </c>
      <c r="B61" s="90" t="s">
        <v>109</v>
      </c>
      <c r="C61" s="91" t="s">
        <v>110</v>
      </c>
      <c r="D61" s="91">
        <v>306468.40000000002</v>
      </c>
      <c r="E61" s="92">
        <f>E66+E71+E75+E95+E105</f>
        <v>287718.09999999998</v>
      </c>
      <c r="F61" s="91">
        <v>0</v>
      </c>
      <c r="G61" s="91">
        <v>306468.40000000002</v>
      </c>
      <c r="H61" s="92">
        <f>H66+H71+H75+H95+H105</f>
        <v>146999</v>
      </c>
      <c r="I61" s="91">
        <v>0</v>
      </c>
      <c r="J61" s="93">
        <f>K61+L61</f>
        <v>190649</v>
      </c>
      <c r="K61" s="92">
        <f>K66+K71+K75+K95+K105</f>
        <v>150649</v>
      </c>
      <c r="L61" s="93">
        <f>L102+L105</f>
        <v>40000</v>
      </c>
      <c r="M61" s="93">
        <f>N61+O61</f>
        <v>3650</v>
      </c>
      <c r="N61" s="94">
        <f>N66+N71+N75+N95+N99+N105</f>
        <v>3650</v>
      </c>
      <c r="O61" s="94">
        <f>O102</f>
        <v>0</v>
      </c>
      <c r="P61" s="94">
        <f>Q61+R61</f>
        <v>162749</v>
      </c>
      <c r="Q61" s="94">
        <f>Q66+Q71+Q75+Q95+Q99+Q105</f>
        <v>162749</v>
      </c>
      <c r="R61" s="94">
        <f>R102</f>
        <v>0</v>
      </c>
      <c r="S61" s="94">
        <f>T61+U61</f>
        <v>166449</v>
      </c>
      <c r="T61" s="94">
        <f>T66+T71+T75+T95+T99+T105</f>
        <v>166449</v>
      </c>
      <c r="U61" s="94">
        <f>U102</f>
        <v>0</v>
      </c>
      <c r="V61" s="103"/>
    </row>
    <row r="62" spans="1:22" ht="11.25" customHeight="1">
      <c r="A62" s="96"/>
      <c r="B62" s="97" t="s">
        <v>14</v>
      </c>
      <c r="C62" s="98"/>
      <c r="D62" s="98"/>
      <c r="E62" s="98"/>
      <c r="F62" s="98"/>
      <c r="G62" s="98"/>
      <c r="H62" s="98"/>
      <c r="I62" s="98"/>
      <c r="J62" s="99"/>
      <c r="K62" s="98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101"/>
    </row>
    <row r="63" spans="1:22" s="88" customFormat="1" ht="21" customHeight="1">
      <c r="A63" s="89" t="s">
        <v>111</v>
      </c>
      <c r="B63" s="90" t="s">
        <v>112</v>
      </c>
      <c r="C63" s="91" t="s">
        <v>113</v>
      </c>
      <c r="D63" s="91"/>
      <c r="E63" s="91"/>
      <c r="F63" s="91"/>
      <c r="G63" s="91"/>
      <c r="H63" s="91"/>
      <c r="I63" s="91"/>
      <c r="J63" s="93"/>
      <c r="K63" s="91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103"/>
    </row>
    <row r="64" spans="1:22" ht="11.25" customHeight="1">
      <c r="A64" s="96"/>
      <c r="B64" s="97" t="s">
        <v>14</v>
      </c>
      <c r="C64" s="98"/>
      <c r="D64" s="98"/>
      <c r="E64" s="98"/>
      <c r="F64" s="98"/>
      <c r="G64" s="98"/>
      <c r="H64" s="98"/>
      <c r="I64" s="98"/>
      <c r="J64" s="99"/>
      <c r="K64" s="98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101"/>
    </row>
    <row r="65" spans="1:22" ht="63" customHeight="1">
      <c r="A65" s="96" t="s">
        <v>114</v>
      </c>
      <c r="B65" s="97" t="s">
        <v>115</v>
      </c>
      <c r="C65" s="98"/>
      <c r="D65" s="98"/>
      <c r="E65" s="98"/>
      <c r="F65" s="98"/>
      <c r="G65" s="98"/>
      <c r="H65" s="98"/>
      <c r="I65" s="98"/>
      <c r="J65" s="99"/>
      <c r="K65" s="98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101"/>
    </row>
    <row r="66" spans="1:22" s="88" customFormat="1" ht="63" customHeight="1">
      <c r="A66" s="89" t="s">
        <v>116</v>
      </c>
      <c r="B66" s="90" t="s">
        <v>117</v>
      </c>
      <c r="C66" s="91" t="s">
        <v>118</v>
      </c>
      <c r="D66" s="91">
        <f>E66</f>
        <v>104482.29999999999</v>
      </c>
      <c r="E66" s="92">
        <f>E68+E70</f>
        <v>104482.29999999999</v>
      </c>
      <c r="F66" s="102" t="s">
        <v>270</v>
      </c>
      <c r="G66" s="91">
        <f>H66</f>
        <v>90000</v>
      </c>
      <c r="H66" s="92">
        <f>H68+H70</f>
        <v>90000</v>
      </c>
      <c r="I66" s="102" t="s">
        <v>270</v>
      </c>
      <c r="J66" s="93">
        <f>K66</f>
        <v>94000</v>
      </c>
      <c r="K66" s="92">
        <f>K68+K70</f>
        <v>94000</v>
      </c>
      <c r="L66" s="93"/>
      <c r="M66" s="94">
        <f>N66</f>
        <v>4000</v>
      </c>
      <c r="N66" s="94">
        <f>N68+N70</f>
        <v>4000</v>
      </c>
      <c r="O66" s="93"/>
      <c r="P66" s="93">
        <f>Q66</f>
        <v>106000</v>
      </c>
      <c r="Q66" s="93">
        <f>Q68+Q70</f>
        <v>106000</v>
      </c>
      <c r="R66" s="93"/>
      <c r="S66" s="93">
        <f>T66</f>
        <v>107500</v>
      </c>
      <c r="T66" s="93">
        <f>T68+T70</f>
        <v>107500</v>
      </c>
      <c r="U66" s="93"/>
      <c r="V66" s="103"/>
    </row>
    <row r="67" spans="1:22" ht="11.25" customHeight="1">
      <c r="A67" s="96"/>
      <c r="B67" s="97" t="s">
        <v>14</v>
      </c>
      <c r="C67" s="98"/>
      <c r="D67" s="98"/>
      <c r="E67" s="98"/>
      <c r="F67" s="98"/>
      <c r="G67" s="98"/>
      <c r="H67" s="98"/>
      <c r="I67" s="98"/>
      <c r="J67" s="99"/>
      <c r="K67" s="98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101"/>
    </row>
    <row r="68" spans="1:22" ht="137.25" customHeight="1">
      <c r="A68" s="96" t="s">
        <v>119</v>
      </c>
      <c r="B68" s="97" t="s">
        <v>120</v>
      </c>
      <c r="C68" s="98"/>
      <c r="D68" s="102">
        <f>E68</f>
        <v>85424.7</v>
      </c>
      <c r="E68" s="102">
        <v>85424.7</v>
      </c>
      <c r="F68" s="102" t="s">
        <v>270</v>
      </c>
      <c r="G68" s="102">
        <f>H68</f>
        <v>75000</v>
      </c>
      <c r="H68" s="102">
        <v>75000</v>
      </c>
      <c r="I68" s="102" t="s">
        <v>270</v>
      </c>
      <c r="J68" s="100">
        <f>K68</f>
        <v>85000</v>
      </c>
      <c r="K68" s="102">
        <v>85000</v>
      </c>
      <c r="L68" s="102" t="s">
        <v>270</v>
      </c>
      <c r="M68" s="100">
        <f>N68</f>
        <v>10000</v>
      </c>
      <c r="N68" s="100">
        <f>K68-H68</f>
        <v>10000</v>
      </c>
      <c r="O68" s="102" t="s">
        <v>270</v>
      </c>
      <c r="P68" s="100">
        <f>Q68</f>
        <v>96000</v>
      </c>
      <c r="Q68" s="100">
        <v>96000</v>
      </c>
      <c r="R68" s="102" t="s">
        <v>270</v>
      </c>
      <c r="S68" s="100">
        <f>T68</f>
        <v>97500</v>
      </c>
      <c r="T68" s="100">
        <v>97500</v>
      </c>
      <c r="U68" s="102" t="s">
        <v>270</v>
      </c>
      <c r="V68" s="298" t="s">
        <v>295</v>
      </c>
    </row>
    <row r="69" spans="1:22" ht="84" hidden="1" customHeight="1">
      <c r="A69" s="96" t="s">
        <v>121</v>
      </c>
      <c r="B69" s="97" t="s">
        <v>122</v>
      </c>
      <c r="C69" s="98"/>
      <c r="D69" s="210"/>
      <c r="E69" s="210"/>
      <c r="F69" s="210"/>
      <c r="G69" s="210"/>
      <c r="H69" s="210"/>
      <c r="I69" s="210"/>
      <c r="J69" s="100">
        <f>K69</f>
        <v>0</v>
      </c>
      <c r="K69" s="21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299"/>
    </row>
    <row r="70" spans="1:22" ht="34.5" customHeight="1">
      <c r="A70" s="96" t="s">
        <v>123</v>
      </c>
      <c r="B70" s="97" t="s">
        <v>124</v>
      </c>
      <c r="C70" s="98"/>
      <c r="D70" s="102">
        <f>E70</f>
        <v>19057.599999999999</v>
      </c>
      <c r="E70" s="102">
        <v>19057.599999999999</v>
      </c>
      <c r="F70" s="102" t="s">
        <v>270</v>
      </c>
      <c r="G70" s="102">
        <f>H70</f>
        <v>15000</v>
      </c>
      <c r="H70" s="102">
        <v>15000</v>
      </c>
      <c r="I70" s="102" t="s">
        <v>270</v>
      </c>
      <c r="J70" s="100">
        <f>K70</f>
        <v>9000</v>
      </c>
      <c r="K70" s="102">
        <v>9000</v>
      </c>
      <c r="L70" s="100"/>
      <c r="M70" s="100">
        <f>N70</f>
        <v>-6000</v>
      </c>
      <c r="N70" s="100">
        <f>K70-H70</f>
        <v>-6000</v>
      </c>
      <c r="O70" s="100"/>
      <c r="P70" s="100">
        <f>Q70</f>
        <v>10000</v>
      </c>
      <c r="Q70" s="100">
        <v>10000</v>
      </c>
      <c r="R70" s="100"/>
      <c r="S70" s="100">
        <f>T70</f>
        <v>10000</v>
      </c>
      <c r="T70" s="100">
        <v>10000</v>
      </c>
      <c r="U70" s="100"/>
      <c r="V70" s="300"/>
    </row>
    <row r="71" spans="1:22" s="88" customFormat="1" ht="84" customHeight="1">
      <c r="A71" s="89" t="s">
        <v>125</v>
      </c>
      <c r="B71" s="90" t="s">
        <v>126</v>
      </c>
      <c r="C71" s="91" t="s">
        <v>127</v>
      </c>
      <c r="D71" s="92">
        <f>E71</f>
        <v>1999</v>
      </c>
      <c r="E71" s="92">
        <f>E73+E74</f>
        <v>1999</v>
      </c>
      <c r="F71" s="102" t="s">
        <v>270</v>
      </c>
      <c r="G71" s="92">
        <f>H71</f>
        <v>1999</v>
      </c>
      <c r="H71" s="92">
        <f>H73+H74</f>
        <v>1999</v>
      </c>
      <c r="I71" s="102" t="s">
        <v>270</v>
      </c>
      <c r="J71" s="94">
        <f>K71</f>
        <v>1999</v>
      </c>
      <c r="K71" s="92">
        <v>1999</v>
      </c>
      <c r="L71" s="102" t="s">
        <v>270</v>
      </c>
      <c r="M71" s="94">
        <f>N71</f>
        <v>0</v>
      </c>
      <c r="N71" s="94">
        <f>N73</f>
        <v>0</v>
      </c>
      <c r="O71" s="102" t="s">
        <v>270</v>
      </c>
      <c r="P71" s="94">
        <f>Q71</f>
        <v>1999</v>
      </c>
      <c r="Q71" s="94">
        <f>Q73</f>
        <v>1999</v>
      </c>
      <c r="R71" s="102" t="s">
        <v>270</v>
      </c>
      <c r="S71" s="94">
        <f>T71</f>
        <v>1999</v>
      </c>
      <c r="T71" s="94">
        <f>T73</f>
        <v>1999</v>
      </c>
      <c r="U71" s="102" t="s">
        <v>270</v>
      </c>
      <c r="V71" s="103"/>
    </row>
    <row r="72" spans="1:22" ht="11.25" customHeight="1">
      <c r="A72" s="96"/>
      <c r="B72" s="97" t="s">
        <v>14</v>
      </c>
      <c r="C72" s="98"/>
      <c r="D72" s="107"/>
      <c r="E72" s="107"/>
      <c r="F72" s="107"/>
      <c r="G72" s="107"/>
      <c r="H72" s="107"/>
      <c r="I72" s="107"/>
      <c r="J72" s="99"/>
      <c r="K72" s="107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101"/>
    </row>
    <row r="73" spans="1:22" ht="105" customHeight="1">
      <c r="A73" s="96" t="s">
        <v>128</v>
      </c>
      <c r="B73" s="97" t="s">
        <v>129</v>
      </c>
      <c r="C73" s="98"/>
      <c r="D73" s="102">
        <f>E73</f>
        <v>1999</v>
      </c>
      <c r="E73" s="102">
        <v>1999</v>
      </c>
      <c r="F73" s="102" t="s">
        <v>270</v>
      </c>
      <c r="G73" s="102">
        <f>H73</f>
        <v>1999</v>
      </c>
      <c r="H73" s="102">
        <v>1999</v>
      </c>
      <c r="I73" s="102" t="s">
        <v>270</v>
      </c>
      <c r="J73" s="100">
        <f>K73</f>
        <v>1999</v>
      </c>
      <c r="K73" s="102">
        <v>1999</v>
      </c>
      <c r="L73" s="102" t="s">
        <v>270</v>
      </c>
      <c r="M73" s="100">
        <f>N73</f>
        <v>0</v>
      </c>
      <c r="N73" s="100">
        <f>K73-H73</f>
        <v>0</v>
      </c>
      <c r="O73" s="100"/>
      <c r="P73" s="100">
        <f>Q73</f>
        <v>1999</v>
      </c>
      <c r="Q73" s="100">
        <v>1999</v>
      </c>
      <c r="R73" s="102" t="s">
        <v>270</v>
      </c>
      <c r="S73" s="100">
        <f>T73</f>
        <v>1999</v>
      </c>
      <c r="T73" s="100">
        <v>1999</v>
      </c>
      <c r="U73" s="102" t="s">
        <v>270</v>
      </c>
      <c r="V73" s="233" t="s">
        <v>296</v>
      </c>
    </row>
    <row r="74" spans="1:22" ht="46.5" customHeight="1">
      <c r="A74" s="96">
        <v>1343</v>
      </c>
      <c r="B74" s="113" t="s">
        <v>297</v>
      </c>
      <c r="C74" s="98"/>
      <c r="D74" s="102">
        <f>E74</f>
        <v>0</v>
      </c>
      <c r="E74" s="102">
        <v>0</v>
      </c>
      <c r="F74" s="102" t="s">
        <v>270</v>
      </c>
      <c r="G74" s="102">
        <f>H74</f>
        <v>0</v>
      </c>
      <c r="H74" s="102">
        <v>0</v>
      </c>
      <c r="I74" s="102" t="s">
        <v>270</v>
      </c>
      <c r="J74" s="100">
        <v>0</v>
      </c>
      <c r="K74" s="102">
        <v>0</v>
      </c>
      <c r="L74" s="102" t="s">
        <v>270</v>
      </c>
      <c r="M74" s="100"/>
      <c r="N74" s="100"/>
      <c r="O74" s="100"/>
      <c r="P74" s="100">
        <v>0</v>
      </c>
      <c r="Q74" s="100">
        <v>0</v>
      </c>
      <c r="R74" s="102" t="s">
        <v>270</v>
      </c>
      <c r="S74" s="100">
        <v>0</v>
      </c>
      <c r="T74" s="100">
        <v>0</v>
      </c>
      <c r="U74" s="102" t="s">
        <v>270</v>
      </c>
      <c r="V74" s="101"/>
    </row>
    <row r="75" spans="1:22" s="88" customFormat="1" ht="42" customHeight="1">
      <c r="A75" s="89" t="s">
        <v>130</v>
      </c>
      <c r="B75" s="90" t="s">
        <v>131</v>
      </c>
      <c r="C75" s="91" t="s">
        <v>132</v>
      </c>
      <c r="D75" s="91">
        <f>E75</f>
        <v>51088.800000000003</v>
      </c>
      <c r="E75" s="92">
        <f>E77+E94</f>
        <v>51088.800000000003</v>
      </c>
      <c r="F75" s="102" t="s">
        <v>270</v>
      </c>
      <c r="G75" s="91">
        <f>H75</f>
        <v>54300</v>
      </c>
      <c r="H75" s="92">
        <f>H77+H94</f>
        <v>54300</v>
      </c>
      <c r="I75" s="102" t="s">
        <v>270</v>
      </c>
      <c r="J75" s="93">
        <f>K75</f>
        <v>54150</v>
      </c>
      <c r="K75" s="92">
        <f>K77</f>
        <v>54150</v>
      </c>
      <c r="L75" s="102" t="s">
        <v>270</v>
      </c>
      <c r="M75" s="93">
        <f t="shared" ref="M75:M101" si="1">N75</f>
        <v>-150</v>
      </c>
      <c r="N75" s="93">
        <f>N77</f>
        <v>-150</v>
      </c>
      <c r="O75" s="102" t="s">
        <v>270</v>
      </c>
      <c r="P75" s="114">
        <f>Q75</f>
        <v>54150</v>
      </c>
      <c r="Q75" s="114">
        <f>Q77</f>
        <v>54150</v>
      </c>
      <c r="R75" s="102" t="s">
        <v>270</v>
      </c>
      <c r="S75" s="114">
        <f>T75</f>
        <v>55850</v>
      </c>
      <c r="T75" s="114">
        <f>T77</f>
        <v>55850</v>
      </c>
      <c r="U75" s="102" t="s">
        <v>270</v>
      </c>
      <c r="V75" s="103"/>
    </row>
    <row r="76" spans="1:22" ht="11.25" customHeight="1">
      <c r="A76" s="96"/>
      <c r="B76" s="97" t="s">
        <v>14</v>
      </c>
      <c r="C76" s="98"/>
      <c r="D76" s="98"/>
      <c r="E76" s="98"/>
      <c r="F76" s="98"/>
      <c r="G76" s="98"/>
      <c r="H76" s="98"/>
      <c r="I76" s="98"/>
      <c r="J76" s="99"/>
      <c r="K76" s="98"/>
      <c r="L76" s="99"/>
      <c r="M76" s="93">
        <f t="shared" si="1"/>
        <v>0</v>
      </c>
      <c r="N76" s="99"/>
      <c r="O76" s="99"/>
      <c r="P76" s="99"/>
      <c r="Q76" s="99"/>
      <c r="R76" s="99"/>
      <c r="S76" s="99"/>
      <c r="T76" s="99"/>
      <c r="U76" s="99"/>
      <c r="V76" s="101"/>
    </row>
    <row r="77" spans="1:22" ht="105" customHeight="1">
      <c r="A77" s="96" t="s">
        <v>133</v>
      </c>
      <c r="B77" s="97" t="s">
        <v>134</v>
      </c>
      <c r="C77" s="98"/>
      <c r="D77" s="91">
        <f>E77</f>
        <v>51088.800000000003</v>
      </c>
      <c r="E77" s="92">
        <f>E83+E84+E85+E86+E87+E88+E92</f>
        <v>51088.800000000003</v>
      </c>
      <c r="F77" s="91" t="s">
        <v>270</v>
      </c>
      <c r="G77" s="91">
        <f>H77</f>
        <v>54300</v>
      </c>
      <c r="H77" s="92">
        <f>H83+H84+H85+H86+H87+H88+H92</f>
        <v>54300</v>
      </c>
      <c r="I77" s="91" t="s">
        <v>270</v>
      </c>
      <c r="J77" s="94">
        <f>K77</f>
        <v>54150</v>
      </c>
      <c r="K77" s="92">
        <f>K83+K84+K85+K86+K87+K88+K91+K92</f>
        <v>54150</v>
      </c>
      <c r="L77" s="92" t="s">
        <v>270</v>
      </c>
      <c r="M77" s="93">
        <f t="shared" si="1"/>
        <v>-150</v>
      </c>
      <c r="N77" s="94">
        <f t="shared" ref="N77:N101" si="2">K77-H77</f>
        <v>-150</v>
      </c>
      <c r="O77" s="92" t="s">
        <v>270</v>
      </c>
      <c r="P77" s="94">
        <f>Q77</f>
        <v>54150</v>
      </c>
      <c r="Q77" s="94">
        <f>Q83+Q84+Q85+Q86+Q87+Q88+Q92</f>
        <v>54150</v>
      </c>
      <c r="R77" s="92" t="s">
        <v>270</v>
      </c>
      <c r="S77" s="94">
        <f>T77</f>
        <v>55850</v>
      </c>
      <c r="T77" s="94">
        <f>T83+T84+T85+T86+T87+T88+T92</f>
        <v>55850</v>
      </c>
      <c r="U77" s="92" t="s">
        <v>270</v>
      </c>
      <c r="V77" s="101"/>
    </row>
    <row r="78" spans="1:22" ht="11.25" customHeight="1">
      <c r="A78" s="96"/>
      <c r="B78" s="97" t="s">
        <v>14</v>
      </c>
      <c r="C78" s="98"/>
      <c r="D78" s="98"/>
      <c r="E78" s="98"/>
      <c r="F78" s="98"/>
      <c r="G78" s="98"/>
      <c r="H78" s="98"/>
      <c r="I78" s="98"/>
      <c r="J78" s="99"/>
      <c r="K78" s="98"/>
      <c r="L78" s="99"/>
      <c r="M78" s="128">
        <f t="shared" si="1"/>
        <v>0</v>
      </c>
      <c r="N78" s="100">
        <f t="shared" si="2"/>
        <v>0</v>
      </c>
      <c r="O78" s="99"/>
      <c r="P78" s="99"/>
      <c r="Q78" s="99"/>
      <c r="R78" s="99"/>
      <c r="S78" s="99"/>
      <c r="T78" s="99"/>
      <c r="U78" s="99"/>
      <c r="V78" s="101"/>
    </row>
    <row r="79" spans="1:22" ht="94.5" hidden="1" customHeight="1">
      <c r="A79" s="96" t="s">
        <v>135</v>
      </c>
      <c r="B79" s="97" t="s">
        <v>136</v>
      </c>
      <c r="C79" s="98"/>
      <c r="D79" s="102">
        <v>0</v>
      </c>
      <c r="E79" s="102">
        <v>0</v>
      </c>
      <c r="F79" s="102" t="s">
        <v>270</v>
      </c>
      <c r="G79" s="102">
        <v>0</v>
      </c>
      <c r="H79" s="102">
        <v>0</v>
      </c>
      <c r="I79" s="102" t="s">
        <v>270</v>
      </c>
      <c r="J79" s="102">
        <v>0</v>
      </c>
      <c r="K79" s="102">
        <v>0</v>
      </c>
      <c r="L79" s="102" t="s">
        <v>270</v>
      </c>
      <c r="M79" s="128">
        <f t="shared" si="1"/>
        <v>0</v>
      </c>
      <c r="N79" s="100">
        <f t="shared" si="2"/>
        <v>0</v>
      </c>
      <c r="O79" s="99"/>
      <c r="P79" s="102">
        <v>0</v>
      </c>
      <c r="Q79" s="102">
        <v>0</v>
      </c>
      <c r="R79" s="102">
        <v>0</v>
      </c>
      <c r="S79" s="102">
        <v>0</v>
      </c>
      <c r="T79" s="102">
        <v>0</v>
      </c>
      <c r="U79" s="102">
        <v>0</v>
      </c>
      <c r="V79" s="101"/>
    </row>
    <row r="80" spans="1:22" ht="135.75" hidden="1" customHeight="1">
      <c r="A80" s="96" t="s">
        <v>137</v>
      </c>
      <c r="B80" s="97" t="s">
        <v>138</v>
      </c>
      <c r="C80" s="98"/>
      <c r="D80" s="102">
        <v>0</v>
      </c>
      <c r="E80" s="102">
        <v>0</v>
      </c>
      <c r="F80" s="102" t="s">
        <v>270</v>
      </c>
      <c r="G80" s="102">
        <v>0</v>
      </c>
      <c r="H80" s="102">
        <v>0</v>
      </c>
      <c r="I80" s="102" t="s">
        <v>270</v>
      </c>
      <c r="J80" s="102">
        <v>0</v>
      </c>
      <c r="K80" s="102">
        <v>0</v>
      </c>
      <c r="L80" s="102" t="s">
        <v>270</v>
      </c>
      <c r="M80" s="128">
        <f t="shared" si="1"/>
        <v>0</v>
      </c>
      <c r="N80" s="100">
        <f t="shared" si="2"/>
        <v>0</v>
      </c>
      <c r="O80" s="99"/>
      <c r="P80" s="102">
        <v>0</v>
      </c>
      <c r="Q80" s="102">
        <v>0</v>
      </c>
      <c r="R80" s="102">
        <v>0</v>
      </c>
      <c r="S80" s="102">
        <v>0</v>
      </c>
      <c r="T80" s="102">
        <v>0</v>
      </c>
      <c r="U80" s="102">
        <v>0</v>
      </c>
      <c r="V80" s="101"/>
    </row>
    <row r="81" spans="1:22" ht="94.5" hidden="1" customHeight="1">
      <c r="A81" s="96" t="s">
        <v>139</v>
      </c>
      <c r="B81" s="97" t="s">
        <v>140</v>
      </c>
      <c r="C81" s="98"/>
      <c r="D81" s="102">
        <v>0</v>
      </c>
      <c r="E81" s="102">
        <v>0</v>
      </c>
      <c r="F81" s="102" t="s">
        <v>270</v>
      </c>
      <c r="G81" s="102">
        <v>0</v>
      </c>
      <c r="H81" s="102">
        <v>0</v>
      </c>
      <c r="I81" s="102" t="s">
        <v>270</v>
      </c>
      <c r="J81" s="102">
        <v>0</v>
      </c>
      <c r="K81" s="102">
        <v>0</v>
      </c>
      <c r="L81" s="102" t="s">
        <v>270</v>
      </c>
      <c r="M81" s="128">
        <f t="shared" si="1"/>
        <v>0</v>
      </c>
      <c r="N81" s="100">
        <f t="shared" si="2"/>
        <v>0</v>
      </c>
      <c r="O81" s="99"/>
      <c r="P81" s="102">
        <v>0</v>
      </c>
      <c r="Q81" s="102">
        <v>0</v>
      </c>
      <c r="R81" s="102">
        <v>0</v>
      </c>
      <c r="S81" s="102">
        <v>0</v>
      </c>
      <c r="T81" s="102">
        <v>0</v>
      </c>
      <c r="U81" s="102">
        <v>0</v>
      </c>
      <c r="V81" s="101"/>
    </row>
    <row r="82" spans="1:22" ht="115.5" hidden="1" customHeight="1">
      <c r="A82" s="96" t="s">
        <v>141</v>
      </c>
      <c r="B82" s="97" t="s">
        <v>142</v>
      </c>
      <c r="C82" s="98"/>
      <c r="D82" s="102">
        <v>0</v>
      </c>
      <c r="E82" s="102">
        <v>0</v>
      </c>
      <c r="F82" s="102" t="s">
        <v>270</v>
      </c>
      <c r="G82" s="102">
        <v>0</v>
      </c>
      <c r="H82" s="102">
        <v>0</v>
      </c>
      <c r="I82" s="102" t="s">
        <v>270</v>
      </c>
      <c r="J82" s="102">
        <v>0</v>
      </c>
      <c r="K82" s="102">
        <v>0</v>
      </c>
      <c r="L82" s="102" t="s">
        <v>270</v>
      </c>
      <c r="M82" s="128">
        <f t="shared" si="1"/>
        <v>0</v>
      </c>
      <c r="N82" s="100">
        <f t="shared" si="2"/>
        <v>0</v>
      </c>
      <c r="O82" s="99"/>
      <c r="P82" s="102">
        <v>0</v>
      </c>
      <c r="Q82" s="102">
        <v>0</v>
      </c>
      <c r="R82" s="102">
        <v>0</v>
      </c>
      <c r="S82" s="102">
        <v>0</v>
      </c>
      <c r="T82" s="102">
        <v>0</v>
      </c>
      <c r="U82" s="102">
        <v>0</v>
      </c>
      <c r="V82" s="101"/>
    </row>
    <row r="83" spans="1:22" ht="66" customHeight="1">
      <c r="A83" s="96" t="s">
        <v>143</v>
      </c>
      <c r="B83" s="97" t="s">
        <v>144</v>
      </c>
      <c r="C83" s="98"/>
      <c r="D83" s="102">
        <f t="shared" ref="D83:D88" si="3">E83</f>
        <v>138</v>
      </c>
      <c r="E83" s="102">
        <v>138</v>
      </c>
      <c r="F83" s="102" t="s">
        <v>270</v>
      </c>
      <c r="G83" s="102">
        <f t="shared" ref="G83:G88" si="4">H83</f>
        <v>300</v>
      </c>
      <c r="H83" s="102">
        <v>300</v>
      </c>
      <c r="I83" s="102" t="s">
        <v>270</v>
      </c>
      <c r="J83" s="100">
        <f t="shared" ref="J83:J88" si="5">K83</f>
        <v>300</v>
      </c>
      <c r="K83" s="102">
        <v>300</v>
      </c>
      <c r="L83" s="100"/>
      <c r="M83" s="128">
        <f t="shared" si="1"/>
        <v>0</v>
      </c>
      <c r="N83" s="100">
        <f t="shared" si="2"/>
        <v>0</v>
      </c>
      <c r="O83" s="100"/>
      <c r="P83" s="100">
        <f t="shared" ref="P83:P88" si="6">Q83</f>
        <v>300</v>
      </c>
      <c r="Q83" s="100">
        <v>300</v>
      </c>
      <c r="R83" s="100"/>
      <c r="S83" s="100">
        <f t="shared" ref="S83:S88" si="7">T83</f>
        <v>300</v>
      </c>
      <c r="T83" s="100">
        <v>300</v>
      </c>
      <c r="U83" s="100"/>
      <c r="V83" s="95" t="s">
        <v>298</v>
      </c>
    </row>
    <row r="84" spans="1:22" ht="63" customHeight="1">
      <c r="A84" s="96" t="s">
        <v>145</v>
      </c>
      <c r="B84" s="97" t="s">
        <v>146</v>
      </c>
      <c r="C84" s="98"/>
      <c r="D84" s="210">
        <f t="shared" si="3"/>
        <v>20278.2</v>
      </c>
      <c r="E84" s="210">
        <v>20278.2</v>
      </c>
      <c r="F84" s="102" t="s">
        <v>270</v>
      </c>
      <c r="G84" s="210">
        <f t="shared" si="4"/>
        <v>24000</v>
      </c>
      <c r="H84" s="210">
        <v>24000</v>
      </c>
      <c r="I84" s="102" t="s">
        <v>270</v>
      </c>
      <c r="J84" s="100">
        <f t="shared" si="5"/>
        <v>24000</v>
      </c>
      <c r="K84" s="102">
        <v>24000</v>
      </c>
      <c r="L84" s="102" t="s">
        <v>270</v>
      </c>
      <c r="M84" s="128">
        <f t="shared" si="1"/>
        <v>0</v>
      </c>
      <c r="N84" s="100">
        <f t="shared" si="2"/>
        <v>0</v>
      </c>
      <c r="O84" s="100"/>
      <c r="P84" s="100">
        <f t="shared" si="6"/>
        <v>24000</v>
      </c>
      <c r="Q84" s="100">
        <v>24000</v>
      </c>
      <c r="R84" s="102" t="s">
        <v>270</v>
      </c>
      <c r="S84" s="100">
        <f t="shared" si="7"/>
        <v>25000</v>
      </c>
      <c r="T84" s="100">
        <v>25000</v>
      </c>
      <c r="U84" s="102" t="s">
        <v>270</v>
      </c>
      <c r="V84" s="95" t="s">
        <v>299</v>
      </c>
    </row>
    <row r="85" spans="1:22" ht="136.5" customHeight="1">
      <c r="A85" s="96" t="s">
        <v>147</v>
      </c>
      <c r="B85" s="97" t="s">
        <v>148</v>
      </c>
      <c r="C85" s="98"/>
      <c r="D85" s="102">
        <f t="shared" si="3"/>
        <v>15</v>
      </c>
      <c r="E85" s="102">
        <v>15</v>
      </c>
      <c r="F85" s="102" t="s">
        <v>270</v>
      </c>
      <c r="G85" s="102">
        <f t="shared" si="4"/>
        <v>200</v>
      </c>
      <c r="H85" s="102">
        <v>200</v>
      </c>
      <c r="I85" s="102" t="s">
        <v>270</v>
      </c>
      <c r="J85" s="100">
        <f t="shared" si="5"/>
        <v>200</v>
      </c>
      <c r="K85" s="102">
        <v>200</v>
      </c>
      <c r="L85" s="102" t="s">
        <v>270</v>
      </c>
      <c r="M85" s="128">
        <f t="shared" si="1"/>
        <v>0</v>
      </c>
      <c r="N85" s="100">
        <f t="shared" si="2"/>
        <v>0</v>
      </c>
      <c r="O85" s="99"/>
      <c r="P85" s="100">
        <f t="shared" si="6"/>
        <v>200</v>
      </c>
      <c r="Q85" s="100">
        <v>200</v>
      </c>
      <c r="R85" s="102" t="s">
        <v>270</v>
      </c>
      <c r="S85" s="100">
        <f t="shared" si="7"/>
        <v>200</v>
      </c>
      <c r="T85" s="100">
        <v>200</v>
      </c>
      <c r="U85" s="102" t="s">
        <v>270</v>
      </c>
      <c r="V85" s="171" t="s">
        <v>300</v>
      </c>
    </row>
    <row r="86" spans="1:22" ht="114.75" customHeight="1">
      <c r="A86" s="96">
        <v>13510</v>
      </c>
      <c r="B86" s="115" t="s">
        <v>301</v>
      </c>
      <c r="C86" s="98"/>
      <c r="D86" s="102">
        <f t="shared" si="3"/>
        <v>1757.1</v>
      </c>
      <c r="E86" s="102">
        <v>1757.1</v>
      </c>
      <c r="F86" s="102" t="s">
        <v>270</v>
      </c>
      <c r="G86" s="102">
        <f t="shared" si="4"/>
        <v>1600</v>
      </c>
      <c r="H86" s="102">
        <v>1600</v>
      </c>
      <c r="I86" s="102" t="s">
        <v>270</v>
      </c>
      <c r="J86" s="100">
        <f t="shared" si="5"/>
        <v>1650</v>
      </c>
      <c r="K86" s="102">
        <v>1650</v>
      </c>
      <c r="L86" s="102" t="s">
        <v>270</v>
      </c>
      <c r="M86" s="128">
        <f t="shared" si="1"/>
        <v>50</v>
      </c>
      <c r="N86" s="100">
        <f t="shared" si="2"/>
        <v>50</v>
      </c>
      <c r="O86" s="99"/>
      <c r="P86" s="100">
        <f t="shared" si="6"/>
        <v>1650</v>
      </c>
      <c r="Q86" s="100">
        <v>1650</v>
      </c>
      <c r="R86" s="102" t="s">
        <v>270</v>
      </c>
      <c r="S86" s="100">
        <f t="shared" si="7"/>
        <v>1650</v>
      </c>
      <c r="T86" s="100">
        <v>1650</v>
      </c>
      <c r="U86" s="102" t="s">
        <v>270</v>
      </c>
      <c r="V86" s="95" t="s">
        <v>302</v>
      </c>
    </row>
    <row r="87" spans="1:22" ht="163.5" customHeight="1">
      <c r="A87" s="96" t="s">
        <v>151</v>
      </c>
      <c r="B87" s="97" t="s">
        <v>152</v>
      </c>
      <c r="C87" s="98"/>
      <c r="D87" s="102">
        <f t="shared" si="3"/>
        <v>21867.5</v>
      </c>
      <c r="E87" s="102">
        <v>21867.5</v>
      </c>
      <c r="F87" s="102"/>
      <c r="G87" s="102">
        <f t="shared" si="4"/>
        <v>21000</v>
      </c>
      <c r="H87" s="102">
        <v>21000</v>
      </c>
      <c r="I87" s="102"/>
      <c r="J87" s="100">
        <f t="shared" si="5"/>
        <v>21000</v>
      </c>
      <c r="K87" s="102">
        <v>21000</v>
      </c>
      <c r="L87" s="102" t="s">
        <v>270</v>
      </c>
      <c r="M87" s="128">
        <f t="shared" si="1"/>
        <v>0</v>
      </c>
      <c r="N87" s="100">
        <f t="shared" si="2"/>
        <v>0</v>
      </c>
      <c r="O87" s="99"/>
      <c r="P87" s="100">
        <f t="shared" si="6"/>
        <v>21000</v>
      </c>
      <c r="Q87" s="100">
        <v>21000</v>
      </c>
      <c r="R87" s="102" t="s">
        <v>270</v>
      </c>
      <c r="S87" s="100">
        <f t="shared" si="7"/>
        <v>21500</v>
      </c>
      <c r="T87" s="100">
        <v>21500</v>
      </c>
      <c r="U87" s="102" t="s">
        <v>270</v>
      </c>
      <c r="V87" s="171" t="s">
        <v>303</v>
      </c>
    </row>
    <row r="88" spans="1:22" ht="112.5" customHeight="1">
      <c r="A88" s="96" t="s">
        <v>153</v>
      </c>
      <c r="B88" s="97" t="s">
        <v>154</v>
      </c>
      <c r="C88" s="98"/>
      <c r="D88" s="102">
        <f t="shared" si="3"/>
        <v>6694</v>
      </c>
      <c r="E88" s="102">
        <v>6694</v>
      </c>
      <c r="F88" s="102" t="s">
        <v>270</v>
      </c>
      <c r="G88" s="102">
        <f t="shared" si="4"/>
        <v>7000</v>
      </c>
      <c r="H88" s="102">
        <v>7000</v>
      </c>
      <c r="I88" s="102" t="s">
        <v>270</v>
      </c>
      <c r="J88" s="100">
        <f t="shared" si="5"/>
        <v>6800</v>
      </c>
      <c r="K88" s="102">
        <v>6800</v>
      </c>
      <c r="L88" s="102" t="s">
        <v>270</v>
      </c>
      <c r="M88" s="93">
        <f t="shared" si="1"/>
        <v>-200</v>
      </c>
      <c r="N88" s="100">
        <f t="shared" si="2"/>
        <v>-200</v>
      </c>
      <c r="O88" s="99"/>
      <c r="P88" s="100">
        <f t="shared" si="6"/>
        <v>6800</v>
      </c>
      <c r="Q88" s="100">
        <v>6800</v>
      </c>
      <c r="R88" s="102" t="s">
        <v>270</v>
      </c>
      <c r="S88" s="100">
        <f t="shared" si="7"/>
        <v>7000</v>
      </c>
      <c r="T88" s="100">
        <v>7000</v>
      </c>
      <c r="U88" s="102" t="s">
        <v>270</v>
      </c>
      <c r="V88" s="234" t="s">
        <v>304</v>
      </c>
    </row>
    <row r="89" spans="1:22" ht="84" customHeight="1">
      <c r="A89" s="96" t="s">
        <v>155</v>
      </c>
      <c r="B89" s="97" t="s">
        <v>156</v>
      </c>
      <c r="C89" s="98"/>
      <c r="D89" s="98"/>
      <c r="E89" s="98"/>
      <c r="F89" s="98"/>
      <c r="G89" s="98"/>
      <c r="H89" s="98"/>
      <c r="I89" s="98"/>
      <c r="J89" s="99"/>
      <c r="K89" s="98"/>
      <c r="L89" s="102" t="s">
        <v>270</v>
      </c>
      <c r="M89" s="128">
        <f t="shared" si="1"/>
        <v>0</v>
      </c>
      <c r="N89" s="100">
        <f t="shared" si="2"/>
        <v>0</v>
      </c>
      <c r="O89" s="99"/>
      <c r="P89" s="99"/>
      <c r="Q89" s="99"/>
      <c r="R89" s="102" t="s">
        <v>270</v>
      </c>
      <c r="S89" s="99"/>
      <c r="T89" s="99"/>
      <c r="U89" s="102" t="s">
        <v>270</v>
      </c>
      <c r="V89" s="101"/>
    </row>
    <row r="90" spans="1:22" ht="126" hidden="1" customHeight="1">
      <c r="A90" s="96" t="s">
        <v>157</v>
      </c>
      <c r="B90" s="97" t="s">
        <v>158</v>
      </c>
      <c r="C90" s="98"/>
      <c r="D90" s="98"/>
      <c r="E90" s="98"/>
      <c r="F90" s="98"/>
      <c r="G90" s="98"/>
      <c r="H90" s="98"/>
      <c r="I90" s="98"/>
      <c r="J90" s="99"/>
      <c r="K90" s="98"/>
      <c r="L90" s="102" t="s">
        <v>270</v>
      </c>
      <c r="M90" s="128">
        <f t="shared" si="1"/>
        <v>0</v>
      </c>
      <c r="N90" s="100">
        <f t="shared" si="2"/>
        <v>0</v>
      </c>
      <c r="O90" s="99"/>
      <c r="P90" s="99"/>
      <c r="Q90" s="99"/>
      <c r="R90" s="102" t="s">
        <v>270</v>
      </c>
      <c r="S90" s="99"/>
      <c r="T90" s="99"/>
      <c r="U90" s="102" t="s">
        <v>270</v>
      </c>
      <c r="V90" s="101"/>
    </row>
    <row r="91" spans="1:22" ht="42" customHeight="1">
      <c r="A91" s="96" t="s">
        <v>159</v>
      </c>
      <c r="B91" s="97" t="s">
        <v>160</v>
      </c>
      <c r="C91" s="98"/>
      <c r="D91" s="107">
        <v>0</v>
      </c>
      <c r="E91" s="107">
        <v>0</v>
      </c>
      <c r="F91" s="102" t="s">
        <v>270</v>
      </c>
      <c r="G91" s="107">
        <v>0</v>
      </c>
      <c r="H91" s="107">
        <v>0</v>
      </c>
      <c r="I91" s="102" t="s">
        <v>270</v>
      </c>
      <c r="J91" s="100">
        <f>K91</f>
        <v>0</v>
      </c>
      <c r="K91" s="102">
        <v>0</v>
      </c>
      <c r="L91" s="102" t="s">
        <v>270</v>
      </c>
      <c r="M91" s="128">
        <f t="shared" si="1"/>
        <v>0</v>
      </c>
      <c r="N91" s="100">
        <f t="shared" si="2"/>
        <v>0</v>
      </c>
      <c r="O91" s="99"/>
      <c r="P91" s="99">
        <v>0</v>
      </c>
      <c r="Q91" s="100">
        <v>0</v>
      </c>
      <c r="R91" s="102" t="s">
        <v>270</v>
      </c>
      <c r="S91" s="100"/>
      <c r="T91" s="100">
        <v>0</v>
      </c>
      <c r="U91" s="102" t="s">
        <v>270</v>
      </c>
      <c r="V91" s="108"/>
    </row>
    <row r="92" spans="1:22" ht="90" customHeight="1">
      <c r="A92" s="96" t="s">
        <v>161</v>
      </c>
      <c r="B92" s="97" t="s">
        <v>162</v>
      </c>
      <c r="C92" s="98"/>
      <c r="D92" s="210">
        <f>E92</f>
        <v>339</v>
      </c>
      <c r="E92" s="210">
        <v>339</v>
      </c>
      <c r="F92" s="102" t="s">
        <v>270</v>
      </c>
      <c r="G92" s="210">
        <f>H92</f>
        <v>200</v>
      </c>
      <c r="H92" s="210">
        <v>200</v>
      </c>
      <c r="I92" s="102" t="s">
        <v>270</v>
      </c>
      <c r="J92" s="100">
        <f>K92</f>
        <v>200</v>
      </c>
      <c r="K92" s="102">
        <v>200</v>
      </c>
      <c r="L92" s="102" t="s">
        <v>270</v>
      </c>
      <c r="M92" s="128">
        <f t="shared" si="1"/>
        <v>0</v>
      </c>
      <c r="N92" s="100">
        <f t="shared" si="2"/>
        <v>0</v>
      </c>
      <c r="O92" s="99"/>
      <c r="P92" s="100">
        <f>Q92</f>
        <v>200</v>
      </c>
      <c r="Q92" s="100">
        <v>200</v>
      </c>
      <c r="R92" s="102" t="s">
        <v>270</v>
      </c>
      <c r="S92" s="100">
        <f>T92</f>
        <v>200</v>
      </c>
      <c r="T92" s="100">
        <v>200</v>
      </c>
      <c r="U92" s="102" t="s">
        <v>270</v>
      </c>
      <c r="V92" s="95" t="s">
        <v>305</v>
      </c>
    </row>
    <row r="93" spans="1:22" ht="11.25" customHeight="1">
      <c r="A93" s="96" t="s">
        <v>163</v>
      </c>
      <c r="B93" s="97" t="s">
        <v>164</v>
      </c>
      <c r="C93" s="98"/>
      <c r="D93" s="98"/>
      <c r="E93" s="98"/>
      <c r="F93" s="98"/>
      <c r="G93" s="98"/>
      <c r="H93" s="98"/>
      <c r="I93" s="98"/>
      <c r="J93" s="100"/>
      <c r="K93" s="98"/>
      <c r="L93" s="99"/>
      <c r="M93" s="128">
        <f t="shared" si="1"/>
        <v>0</v>
      </c>
      <c r="N93" s="100">
        <f t="shared" si="2"/>
        <v>0</v>
      </c>
      <c r="O93" s="99"/>
      <c r="P93" s="99"/>
      <c r="Q93" s="99"/>
      <c r="R93" s="99"/>
      <c r="S93" s="99"/>
      <c r="T93" s="99"/>
      <c r="U93" s="99"/>
      <c r="V93" s="101"/>
    </row>
    <row r="94" spans="1:22" ht="63" customHeight="1">
      <c r="A94" s="96" t="s">
        <v>165</v>
      </c>
      <c r="B94" s="97" t="s">
        <v>166</v>
      </c>
      <c r="C94" s="98"/>
      <c r="D94" s="98">
        <f>E94</f>
        <v>0</v>
      </c>
      <c r="E94" s="98">
        <v>0</v>
      </c>
      <c r="F94" s="102" t="s">
        <v>270</v>
      </c>
      <c r="G94" s="98">
        <f>H94</f>
        <v>0</v>
      </c>
      <c r="H94" s="98">
        <v>0</v>
      </c>
      <c r="I94" s="102" t="s">
        <v>270</v>
      </c>
      <c r="J94" s="100">
        <f>K94</f>
        <v>0</v>
      </c>
      <c r="K94" s="98"/>
      <c r="L94" s="102" t="s">
        <v>270</v>
      </c>
      <c r="M94" s="128">
        <f t="shared" si="1"/>
        <v>0</v>
      </c>
      <c r="N94" s="100">
        <f t="shared" si="2"/>
        <v>0</v>
      </c>
      <c r="O94" s="99"/>
      <c r="P94" s="99"/>
      <c r="Q94" s="99"/>
      <c r="R94" s="99"/>
      <c r="S94" s="99"/>
      <c r="T94" s="99"/>
      <c r="U94" s="99"/>
      <c r="V94" s="101"/>
    </row>
    <row r="95" spans="1:22" s="88" customFormat="1" ht="42" customHeight="1">
      <c r="A95" s="89" t="s">
        <v>167</v>
      </c>
      <c r="B95" s="90" t="s">
        <v>168</v>
      </c>
      <c r="C95" s="91" t="s">
        <v>169</v>
      </c>
      <c r="D95" s="92">
        <f>E95</f>
        <v>220</v>
      </c>
      <c r="E95" s="92">
        <f>E97</f>
        <v>220</v>
      </c>
      <c r="F95" s="102" t="s">
        <v>270</v>
      </c>
      <c r="G95" s="92">
        <f>H95</f>
        <v>300</v>
      </c>
      <c r="H95" s="92">
        <f>H97</f>
        <v>300</v>
      </c>
      <c r="I95" s="102" t="s">
        <v>270</v>
      </c>
      <c r="J95" s="94">
        <f>K95</f>
        <v>300</v>
      </c>
      <c r="K95" s="92">
        <f>K97</f>
        <v>300</v>
      </c>
      <c r="L95" s="102" t="s">
        <v>270</v>
      </c>
      <c r="M95" s="93">
        <f t="shared" si="1"/>
        <v>0</v>
      </c>
      <c r="N95" s="94">
        <f t="shared" si="2"/>
        <v>0</v>
      </c>
      <c r="O95" s="102" t="s">
        <v>270</v>
      </c>
      <c r="P95" s="94">
        <f>Q95</f>
        <v>300</v>
      </c>
      <c r="Q95" s="94">
        <f>Q97</f>
        <v>300</v>
      </c>
      <c r="R95" s="102" t="s">
        <v>270</v>
      </c>
      <c r="S95" s="94">
        <f>T95</f>
        <v>500</v>
      </c>
      <c r="T95" s="94">
        <f>T97</f>
        <v>500</v>
      </c>
      <c r="U95" s="102" t="s">
        <v>270</v>
      </c>
      <c r="V95" s="103"/>
    </row>
    <row r="96" spans="1:22" ht="11.25" customHeight="1">
      <c r="A96" s="96"/>
      <c r="B96" s="97" t="s">
        <v>14</v>
      </c>
      <c r="C96" s="98"/>
      <c r="D96" s="98"/>
      <c r="E96" s="98"/>
      <c r="F96" s="102"/>
      <c r="G96" s="98"/>
      <c r="H96" s="98"/>
      <c r="I96" s="102"/>
      <c r="J96" s="99"/>
      <c r="K96" s="98"/>
      <c r="L96" s="102"/>
      <c r="M96" s="93">
        <f t="shared" si="1"/>
        <v>0</v>
      </c>
      <c r="N96" s="100">
        <f t="shared" si="2"/>
        <v>0</v>
      </c>
      <c r="O96" s="99"/>
      <c r="P96" s="99"/>
      <c r="Q96" s="99"/>
      <c r="R96" s="102"/>
      <c r="S96" s="99"/>
      <c r="T96" s="99"/>
      <c r="U96" s="99"/>
      <c r="V96" s="101"/>
    </row>
    <row r="97" spans="1:22" ht="84" customHeight="1">
      <c r="A97" s="96" t="s">
        <v>170</v>
      </c>
      <c r="B97" s="97" t="s">
        <v>171</v>
      </c>
      <c r="C97" s="98"/>
      <c r="D97" s="102">
        <f>E97</f>
        <v>220</v>
      </c>
      <c r="E97" s="102">
        <v>220</v>
      </c>
      <c r="F97" s="102" t="s">
        <v>270</v>
      </c>
      <c r="G97" s="102">
        <f>H97</f>
        <v>300</v>
      </c>
      <c r="H97" s="102">
        <v>300</v>
      </c>
      <c r="I97" s="102" t="s">
        <v>270</v>
      </c>
      <c r="J97" s="100">
        <f>K97</f>
        <v>300</v>
      </c>
      <c r="K97" s="102">
        <v>300</v>
      </c>
      <c r="L97" s="102" t="s">
        <v>270</v>
      </c>
      <c r="M97" s="128">
        <f t="shared" si="1"/>
        <v>0</v>
      </c>
      <c r="N97" s="100">
        <f t="shared" si="2"/>
        <v>0</v>
      </c>
      <c r="O97" s="102" t="s">
        <v>270</v>
      </c>
      <c r="P97" s="100">
        <f>Q97</f>
        <v>300</v>
      </c>
      <c r="Q97" s="100">
        <v>300</v>
      </c>
      <c r="R97" s="102" t="s">
        <v>270</v>
      </c>
      <c r="S97" s="100">
        <f>T97</f>
        <v>500</v>
      </c>
      <c r="T97" s="100">
        <v>500</v>
      </c>
      <c r="U97" s="102" t="s">
        <v>270</v>
      </c>
      <c r="V97" s="235" t="s">
        <v>306</v>
      </c>
    </row>
    <row r="98" spans="1:22" ht="62.25" hidden="1" customHeight="1">
      <c r="A98" s="96" t="s">
        <v>172</v>
      </c>
      <c r="B98" s="97" t="s">
        <v>173</v>
      </c>
      <c r="C98" s="98"/>
      <c r="D98" s="107"/>
      <c r="E98" s="107"/>
      <c r="F98" s="102" t="s">
        <v>270</v>
      </c>
      <c r="G98" s="107"/>
      <c r="H98" s="107"/>
      <c r="I98" s="102" t="s">
        <v>270</v>
      </c>
      <c r="J98" s="100">
        <f>K98</f>
        <v>0</v>
      </c>
      <c r="K98" s="107"/>
      <c r="L98" s="102" t="s">
        <v>270</v>
      </c>
      <c r="M98" s="93">
        <f t="shared" si="1"/>
        <v>0</v>
      </c>
      <c r="N98" s="100">
        <f t="shared" si="2"/>
        <v>0</v>
      </c>
      <c r="O98" s="99"/>
      <c r="P98" s="99"/>
      <c r="Q98" s="99"/>
      <c r="R98" s="99"/>
      <c r="S98" s="99"/>
      <c r="T98" s="99"/>
      <c r="U98" s="99"/>
      <c r="V98" s="101"/>
    </row>
    <row r="99" spans="1:22" s="88" customFormat="1" ht="9" hidden="1" customHeight="1">
      <c r="A99" s="89" t="s">
        <v>174</v>
      </c>
      <c r="B99" s="90" t="s">
        <v>175</v>
      </c>
      <c r="C99" s="91" t="s">
        <v>176</v>
      </c>
      <c r="D99" s="92"/>
      <c r="E99" s="92"/>
      <c r="F99" s="102" t="s">
        <v>270</v>
      </c>
      <c r="G99" s="92"/>
      <c r="H99" s="92"/>
      <c r="I99" s="102" t="s">
        <v>270</v>
      </c>
      <c r="J99" s="93"/>
      <c r="K99" s="92">
        <f>K101</f>
        <v>0</v>
      </c>
      <c r="L99" s="102" t="s">
        <v>270</v>
      </c>
      <c r="M99" s="93">
        <f t="shared" si="1"/>
        <v>0</v>
      </c>
      <c r="N99" s="100">
        <f t="shared" si="2"/>
        <v>0</v>
      </c>
      <c r="O99" s="93"/>
      <c r="P99" s="93"/>
      <c r="Q99" s="93"/>
      <c r="R99" s="93"/>
      <c r="S99" s="93"/>
      <c r="T99" s="93"/>
      <c r="U99" s="93"/>
      <c r="V99" s="103"/>
    </row>
    <row r="100" spans="1:22" ht="11.25" hidden="1" customHeight="1">
      <c r="A100" s="96"/>
      <c r="B100" s="97" t="s">
        <v>14</v>
      </c>
      <c r="C100" s="98"/>
      <c r="D100" s="107"/>
      <c r="E100" s="107"/>
      <c r="F100" s="102" t="s">
        <v>270</v>
      </c>
      <c r="G100" s="107"/>
      <c r="H100" s="107"/>
      <c r="I100" s="102" t="s">
        <v>270</v>
      </c>
      <c r="J100" s="99"/>
      <c r="K100" s="107"/>
      <c r="L100" s="99"/>
      <c r="M100" s="93">
        <f t="shared" si="1"/>
        <v>0</v>
      </c>
      <c r="N100" s="100">
        <f t="shared" si="2"/>
        <v>0</v>
      </c>
      <c r="O100" s="99"/>
      <c r="P100" s="99"/>
      <c r="Q100" s="99"/>
      <c r="R100" s="99"/>
      <c r="S100" s="99"/>
      <c r="T100" s="99"/>
      <c r="U100" s="99"/>
      <c r="V100" s="101"/>
    </row>
    <row r="101" spans="1:22" ht="104.25" hidden="1" customHeight="1">
      <c r="A101" s="96" t="s">
        <v>177</v>
      </c>
      <c r="B101" s="97" t="s">
        <v>178</v>
      </c>
      <c r="C101" s="98"/>
      <c r="D101" s="107">
        <f>E101</f>
        <v>0</v>
      </c>
      <c r="E101" s="107">
        <v>0</v>
      </c>
      <c r="F101" s="102" t="s">
        <v>270</v>
      </c>
      <c r="G101" s="107">
        <f>H101</f>
        <v>0</v>
      </c>
      <c r="H101" s="107">
        <v>0</v>
      </c>
      <c r="I101" s="102" t="s">
        <v>270</v>
      </c>
      <c r="J101" s="99"/>
      <c r="K101" s="102">
        <v>0</v>
      </c>
      <c r="L101" s="102" t="s">
        <v>270</v>
      </c>
      <c r="M101" s="93">
        <f t="shared" si="1"/>
        <v>0</v>
      </c>
      <c r="N101" s="100">
        <f t="shared" si="2"/>
        <v>0</v>
      </c>
      <c r="O101" s="99"/>
      <c r="P101" s="99"/>
      <c r="Q101" s="99"/>
      <c r="R101" s="99"/>
      <c r="S101" s="99"/>
      <c r="T101" s="99"/>
      <c r="U101" s="99"/>
      <c r="V101" s="101"/>
    </row>
    <row r="102" spans="1:22" s="88" customFormat="1" ht="63" customHeight="1">
      <c r="A102" s="89" t="s">
        <v>179</v>
      </c>
      <c r="B102" s="90" t="s">
        <v>180</v>
      </c>
      <c r="C102" s="91" t="s">
        <v>181</v>
      </c>
      <c r="D102" s="92">
        <f>F102</f>
        <v>0</v>
      </c>
      <c r="E102" s="102" t="s">
        <v>270</v>
      </c>
      <c r="F102" s="92">
        <f>F104</f>
        <v>0</v>
      </c>
      <c r="G102" s="92">
        <f>I102</f>
        <v>40000</v>
      </c>
      <c r="H102" s="102" t="s">
        <v>270</v>
      </c>
      <c r="I102" s="92">
        <f>I104</f>
        <v>40000</v>
      </c>
      <c r="J102" s="93">
        <f>L102</f>
        <v>40000</v>
      </c>
      <c r="K102" s="102" t="s">
        <v>270</v>
      </c>
      <c r="L102" s="93">
        <f>L104</f>
        <v>40000</v>
      </c>
      <c r="M102" s="93">
        <f>O102</f>
        <v>0</v>
      </c>
      <c r="N102" s="102" t="s">
        <v>270</v>
      </c>
      <c r="O102" s="93">
        <f>O104</f>
        <v>0</v>
      </c>
      <c r="P102" s="93">
        <f>R102</f>
        <v>0</v>
      </c>
      <c r="Q102" s="102" t="s">
        <v>270</v>
      </c>
      <c r="R102" s="93">
        <f>R104</f>
        <v>0</v>
      </c>
      <c r="S102" s="93">
        <f>U102</f>
        <v>0</v>
      </c>
      <c r="T102" s="102" t="s">
        <v>270</v>
      </c>
      <c r="U102" s="93">
        <f>U104</f>
        <v>0</v>
      </c>
      <c r="V102" s="103"/>
    </row>
    <row r="103" spans="1:22" ht="11.25" customHeight="1">
      <c r="A103" s="96"/>
      <c r="B103" s="97" t="s">
        <v>14</v>
      </c>
      <c r="C103" s="98"/>
      <c r="D103" s="107"/>
      <c r="E103" s="107"/>
      <c r="F103" s="107"/>
      <c r="G103" s="107"/>
      <c r="H103" s="107"/>
      <c r="I103" s="107"/>
      <c r="J103" s="99"/>
      <c r="K103" s="107"/>
      <c r="L103" s="99"/>
      <c r="M103" s="93">
        <f>N103</f>
        <v>0</v>
      </c>
      <c r="N103" s="100">
        <f>K103-H103</f>
        <v>0</v>
      </c>
      <c r="O103" s="99"/>
      <c r="P103" s="99"/>
      <c r="Q103" s="99"/>
      <c r="R103" s="99"/>
      <c r="S103" s="99"/>
      <c r="T103" s="99"/>
      <c r="U103" s="99"/>
      <c r="V103" s="101"/>
    </row>
    <row r="104" spans="1:22" ht="126" customHeight="1">
      <c r="A104" s="96" t="s">
        <v>182</v>
      </c>
      <c r="B104" s="97" t="s">
        <v>183</v>
      </c>
      <c r="C104" s="98"/>
      <c r="D104" s="102">
        <f>F104</f>
        <v>0</v>
      </c>
      <c r="E104" s="102" t="s">
        <v>270</v>
      </c>
      <c r="F104" s="102">
        <v>0</v>
      </c>
      <c r="G104" s="102">
        <f>I104</f>
        <v>40000</v>
      </c>
      <c r="H104" s="102" t="s">
        <v>270</v>
      </c>
      <c r="I104" s="102">
        <v>40000</v>
      </c>
      <c r="J104" s="100">
        <f>L104</f>
        <v>40000</v>
      </c>
      <c r="K104" s="102" t="s">
        <v>270</v>
      </c>
      <c r="L104" s="100">
        <v>40000</v>
      </c>
      <c r="M104" s="128">
        <f>O104</f>
        <v>0</v>
      </c>
      <c r="N104" s="102" t="s">
        <v>270</v>
      </c>
      <c r="O104" s="100">
        <f>L104-I104</f>
        <v>0</v>
      </c>
      <c r="P104" s="100">
        <f>R104</f>
        <v>0</v>
      </c>
      <c r="Q104" s="102" t="s">
        <v>270</v>
      </c>
      <c r="R104" s="100">
        <v>0</v>
      </c>
      <c r="S104" s="100">
        <f>U104</f>
        <v>0</v>
      </c>
      <c r="T104" s="102" t="s">
        <v>270</v>
      </c>
      <c r="U104" s="100">
        <v>0</v>
      </c>
      <c r="V104" s="211" t="s">
        <v>307</v>
      </c>
    </row>
    <row r="105" spans="1:22" s="88" customFormat="1" ht="42" customHeight="1">
      <c r="A105" s="89" t="s">
        <v>184</v>
      </c>
      <c r="B105" s="90" t="s">
        <v>185</v>
      </c>
      <c r="C105" s="91" t="s">
        <v>186</v>
      </c>
      <c r="D105" s="92">
        <f>E105</f>
        <v>129928</v>
      </c>
      <c r="E105" s="92">
        <f>E109</f>
        <v>129928</v>
      </c>
      <c r="F105" s="91">
        <f>F108</f>
        <v>0</v>
      </c>
      <c r="G105" s="92">
        <f>H105</f>
        <v>400</v>
      </c>
      <c r="H105" s="92">
        <f>H109</f>
        <v>400</v>
      </c>
      <c r="I105" s="91">
        <f>I108</f>
        <v>0</v>
      </c>
      <c r="J105" s="94">
        <f>K105+L105</f>
        <v>200</v>
      </c>
      <c r="K105" s="92">
        <f>K109</f>
        <v>200</v>
      </c>
      <c r="L105" s="93">
        <f>L107</f>
        <v>0</v>
      </c>
      <c r="M105" s="93">
        <f>N105</f>
        <v>-200</v>
      </c>
      <c r="N105" s="100">
        <f>K105-H105</f>
        <v>-200</v>
      </c>
      <c r="O105" s="93"/>
      <c r="P105" s="93">
        <f>Q105</f>
        <v>300</v>
      </c>
      <c r="Q105" s="93">
        <f>Q109</f>
        <v>300</v>
      </c>
      <c r="R105" s="93"/>
      <c r="S105" s="93">
        <f>T105</f>
        <v>600</v>
      </c>
      <c r="T105" s="93">
        <f>T109</f>
        <v>600</v>
      </c>
      <c r="U105" s="93"/>
      <c r="V105" s="103"/>
    </row>
    <row r="106" spans="1:22" ht="11.25" customHeight="1">
      <c r="A106" s="96"/>
      <c r="B106" s="97" t="s">
        <v>14</v>
      </c>
      <c r="C106" s="98"/>
      <c r="D106" s="107"/>
      <c r="E106" s="107"/>
      <c r="F106" s="98"/>
      <c r="G106" s="107"/>
      <c r="H106" s="107"/>
      <c r="I106" s="98"/>
      <c r="J106" s="99"/>
      <c r="K106" s="98"/>
      <c r="L106" s="99"/>
      <c r="M106" s="93">
        <f>N106</f>
        <v>0</v>
      </c>
      <c r="N106" s="100">
        <f>K106-H106</f>
        <v>0</v>
      </c>
      <c r="O106" s="99"/>
      <c r="P106" s="99"/>
      <c r="Q106" s="99"/>
      <c r="R106" s="99"/>
      <c r="S106" s="99"/>
      <c r="T106" s="99"/>
      <c r="U106" s="99"/>
      <c r="V106" s="101"/>
    </row>
    <row r="107" spans="1:22" ht="31.5" customHeight="1">
      <c r="A107" s="96" t="s">
        <v>187</v>
      </c>
      <c r="B107" s="97" t="s">
        <v>188</v>
      </c>
      <c r="C107" s="98"/>
      <c r="D107" s="107"/>
      <c r="E107" s="107"/>
      <c r="F107" s="98"/>
      <c r="G107" s="107"/>
      <c r="H107" s="107"/>
      <c r="I107" s="98"/>
      <c r="J107" s="100">
        <f>L107</f>
        <v>0</v>
      </c>
      <c r="K107" s="98"/>
      <c r="L107" s="100"/>
      <c r="M107" s="93">
        <f>N107</f>
        <v>0</v>
      </c>
      <c r="N107" s="100">
        <f>K107-H107</f>
        <v>0</v>
      </c>
      <c r="O107" s="99"/>
      <c r="P107" s="99"/>
      <c r="Q107" s="99"/>
      <c r="R107" s="99"/>
      <c r="S107" s="99"/>
      <c r="T107" s="99"/>
      <c r="U107" s="99"/>
      <c r="V107" s="101"/>
    </row>
    <row r="108" spans="1:22" ht="42" customHeight="1">
      <c r="A108" s="96" t="s">
        <v>189</v>
      </c>
      <c r="B108" s="97" t="s">
        <v>190</v>
      </c>
      <c r="C108" s="98"/>
      <c r="D108" s="149">
        <f>F108</f>
        <v>0</v>
      </c>
      <c r="E108" s="149"/>
      <c r="F108" s="86">
        <v>0</v>
      </c>
      <c r="G108" s="149">
        <f>I108</f>
        <v>0</v>
      </c>
      <c r="H108" s="149"/>
      <c r="I108" s="86">
        <v>0</v>
      </c>
      <c r="J108" s="99"/>
      <c r="K108" s="98"/>
      <c r="L108" s="99"/>
      <c r="M108" s="93">
        <f>N108</f>
        <v>0</v>
      </c>
      <c r="N108" s="100">
        <f>K108-H108</f>
        <v>0</v>
      </c>
      <c r="O108" s="99"/>
      <c r="P108" s="99"/>
      <c r="Q108" s="99"/>
      <c r="R108" s="99"/>
      <c r="S108" s="99"/>
      <c r="T108" s="99"/>
      <c r="U108" s="99"/>
      <c r="V108" s="101"/>
    </row>
    <row r="109" spans="1:22" ht="53.25" customHeight="1">
      <c r="A109" s="116" t="s">
        <v>191</v>
      </c>
      <c r="B109" s="117" t="s">
        <v>192</v>
      </c>
      <c r="C109" s="118"/>
      <c r="D109" s="119">
        <f>E109</f>
        <v>129928</v>
      </c>
      <c r="E109" s="119">
        <v>129928</v>
      </c>
      <c r="F109" s="118"/>
      <c r="G109" s="119">
        <f>H109</f>
        <v>400</v>
      </c>
      <c r="H109" s="119">
        <v>400</v>
      </c>
      <c r="I109" s="118"/>
      <c r="J109" s="120">
        <f>K109</f>
        <v>200</v>
      </c>
      <c r="K109" s="119">
        <v>200</v>
      </c>
      <c r="L109" s="120" t="s">
        <v>271</v>
      </c>
      <c r="M109" s="93">
        <f>N109</f>
        <v>-200</v>
      </c>
      <c r="N109" s="100">
        <f>K109-H109</f>
        <v>-200</v>
      </c>
      <c r="O109" s="203"/>
      <c r="P109" s="120">
        <f>Q109</f>
        <v>300</v>
      </c>
      <c r="Q109" s="120">
        <v>300</v>
      </c>
      <c r="R109" s="120" t="s">
        <v>271</v>
      </c>
      <c r="S109" s="120">
        <f>T109</f>
        <v>600</v>
      </c>
      <c r="T109" s="120">
        <v>600</v>
      </c>
      <c r="U109" s="120" t="s">
        <v>271</v>
      </c>
      <c r="V109" s="121"/>
    </row>
  </sheetData>
  <mergeCells count="28">
    <mergeCell ref="V44:V45"/>
    <mergeCell ref="V58:V60"/>
    <mergeCell ref="M7:M8"/>
    <mergeCell ref="N7:O7"/>
    <mergeCell ref="P7:P8"/>
    <mergeCell ref="Q7:R7"/>
    <mergeCell ref="S7:S8"/>
    <mergeCell ref="J7:J8"/>
    <mergeCell ref="K7:L7"/>
    <mergeCell ref="V7:V8"/>
    <mergeCell ref="V16:V17"/>
    <mergeCell ref="V37:V38"/>
    <mergeCell ref="V68:V70"/>
    <mergeCell ref="A4:U4"/>
    <mergeCell ref="A6:A8"/>
    <mergeCell ref="B6:B8"/>
    <mergeCell ref="C6:C8"/>
    <mergeCell ref="D6:F6"/>
    <mergeCell ref="G6:I6"/>
    <mergeCell ref="J6:L6"/>
    <mergeCell ref="M6:O6"/>
    <mergeCell ref="P6:R6"/>
    <mergeCell ref="S6:U6"/>
    <mergeCell ref="T7:U7"/>
    <mergeCell ref="D7:D8"/>
    <mergeCell ref="E7:F7"/>
    <mergeCell ref="G7:G8"/>
    <mergeCell ref="H7:I7"/>
  </mergeCells>
  <pageMargins left="0.7" right="0.7" top="0.75" bottom="0.75" header="0.3" footer="0.3"/>
  <pageSetup paperSize="9" orientation="portrait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38"/>
  <sheetViews>
    <sheetView workbookViewId="0">
      <selection sqref="A1:XFD1048576"/>
    </sheetView>
  </sheetViews>
  <sheetFormatPr defaultRowHeight="11.25" customHeight="1"/>
  <cols>
    <col min="1" max="1" width="12" style="77" customWidth="1"/>
    <col min="2" max="2" width="45" style="78" customWidth="1"/>
    <col min="3" max="8" width="10.33203125" style="77" customWidth="1"/>
    <col min="9" max="9" width="12.83203125" style="77" customWidth="1"/>
    <col min="10" max="12" width="13" style="122" customWidth="1"/>
    <col min="13" max="15" width="12.33203125" style="79" customWidth="1"/>
    <col min="16" max="16" width="13.1640625" style="79" customWidth="1"/>
    <col min="17" max="17" width="13.33203125" style="79" customWidth="1"/>
    <col min="18" max="18" width="15.33203125" style="79" customWidth="1"/>
    <col min="19" max="19" width="13.1640625" style="79" customWidth="1"/>
    <col min="20" max="20" width="13.33203125" style="79" customWidth="1"/>
    <col min="21" max="21" width="15.33203125" style="79" customWidth="1"/>
    <col min="22" max="22" width="61" style="80" customWidth="1"/>
    <col min="23" max="23" width="9.33203125" style="80" customWidth="1"/>
  </cols>
  <sheetData>
    <row r="2" spans="1:23" ht="33" customHeight="1">
      <c r="M2" s="81"/>
      <c r="N2" s="81"/>
      <c r="O2" s="81"/>
      <c r="R2" s="81"/>
      <c r="U2" s="81"/>
      <c r="V2" s="236" t="s">
        <v>193</v>
      </c>
      <c r="W2" s="237"/>
    </row>
    <row r="3" spans="1:23" ht="30" customHeight="1">
      <c r="A3" s="323" t="s">
        <v>194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</row>
    <row r="4" spans="1:23" ht="22.5" customHeight="1">
      <c r="A4" s="123"/>
      <c r="B4" s="238"/>
      <c r="C4" s="123"/>
      <c r="D4" s="123"/>
      <c r="E4" s="123"/>
      <c r="F4" s="123"/>
      <c r="G4" s="123"/>
      <c r="H4" s="123"/>
      <c r="I4" s="123"/>
      <c r="J4" s="124"/>
      <c r="K4" s="124"/>
      <c r="L4" s="124"/>
      <c r="M4" s="125"/>
      <c r="N4" s="125"/>
      <c r="O4" s="125"/>
      <c r="P4" s="125"/>
      <c r="Q4" s="125"/>
      <c r="R4" s="125"/>
      <c r="S4" s="125"/>
      <c r="T4" s="125"/>
      <c r="U4" s="125"/>
      <c r="V4" s="84" t="s">
        <v>2</v>
      </c>
    </row>
    <row r="5" spans="1:23" ht="23.25" customHeight="1">
      <c r="A5" s="302" t="s">
        <v>3</v>
      </c>
      <c r="B5" s="324" t="s">
        <v>195</v>
      </c>
      <c r="C5" s="304" t="s">
        <v>196</v>
      </c>
      <c r="D5" s="306" t="s">
        <v>6</v>
      </c>
      <c r="E5" s="306"/>
      <c r="F5" s="306"/>
      <c r="G5" s="306" t="s">
        <v>7</v>
      </c>
      <c r="H5" s="306"/>
      <c r="I5" s="306"/>
      <c r="J5" s="326" t="s">
        <v>8</v>
      </c>
      <c r="K5" s="326"/>
      <c r="L5" s="326"/>
      <c r="M5" s="307" t="s">
        <v>266</v>
      </c>
      <c r="N5" s="308"/>
      <c r="O5" s="309"/>
      <c r="P5" s="306" t="s">
        <v>10</v>
      </c>
      <c r="Q5" s="306"/>
      <c r="R5" s="306"/>
      <c r="S5" s="306" t="s">
        <v>10</v>
      </c>
      <c r="T5" s="306"/>
      <c r="U5" s="306"/>
      <c r="V5" s="85" t="s">
        <v>12</v>
      </c>
    </row>
    <row r="6" spans="1:23" ht="24" customHeight="1">
      <c r="A6" s="303"/>
      <c r="B6" s="325"/>
      <c r="C6" s="305"/>
      <c r="D6" s="305" t="s">
        <v>13</v>
      </c>
      <c r="E6" s="305" t="s">
        <v>14</v>
      </c>
      <c r="F6" s="305"/>
      <c r="G6" s="305" t="s">
        <v>13</v>
      </c>
      <c r="H6" s="305" t="s">
        <v>14</v>
      </c>
      <c r="I6" s="305"/>
      <c r="J6" s="327" t="s">
        <v>13</v>
      </c>
      <c r="K6" s="327" t="s">
        <v>14</v>
      </c>
      <c r="L6" s="327"/>
      <c r="M6" s="305" t="s">
        <v>13</v>
      </c>
      <c r="N6" s="305" t="s">
        <v>14</v>
      </c>
      <c r="O6" s="305"/>
      <c r="P6" s="305" t="s">
        <v>13</v>
      </c>
      <c r="Q6" s="305" t="s">
        <v>14</v>
      </c>
      <c r="R6" s="305"/>
      <c r="S6" s="305" t="s">
        <v>13</v>
      </c>
      <c r="T6" s="305" t="s">
        <v>14</v>
      </c>
      <c r="U6" s="305"/>
      <c r="V6" s="310" t="s">
        <v>15</v>
      </c>
    </row>
    <row r="7" spans="1:23" ht="35.25" customHeight="1">
      <c r="A7" s="303"/>
      <c r="B7" s="325"/>
      <c r="C7" s="305"/>
      <c r="D7" s="305"/>
      <c r="E7" s="86" t="s">
        <v>16</v>
      </c>
      <c r="F7" s="86" t="s">
        <v>17</v>
      </c>
      <c r="G7" s="305"/>
      <c r="H7" s="86" t="s">
        <v>16</v>
      </c>
      <c r="I7" s="86" t="s">
        <v>17</v>
      </c>
      <c r="J7" s="327"/>
      <c r="K7" s="126" t="s">
        <v>16</v>
      </c>
      <c r="L7" s="126" t="s">
        <v>17</v>
      </c>
      <c r="M7" s="305"/>
      <c r="N7" s="86" t="s">
        <v>16</v>
      </c>
      <c r="O7" s="86" t="s">
        <v>17</v>
      </c>
      <c r="P7" s="305"/>
      <c r="Q7" s="86" t="s">
        <v>16</v>
      </c>
      <c r="R7" s="86" t="s">
        <v>17</v>
      </c>
      <c r="S7" s="305"/>
      <c r="T7" s="86" t="s">
        <v>16</v>
      </c>
      <c r="U7" s="86" t="s">
        <v>17</v>
      </c>
      <c r="V7" s="310"/>
    </row>
    <row r="8" spans="1:23" ht="20.25" customHeight="1">
      <c r="A8" s="209">
        <v>1</v>
      </c>
      <c r="B8" s="210">
        <v>2</v>
      </c>
      <c r="C8" s="210">
        <v>3</v>
      </c>
      <c r="D8" s="210">
        <v>4</v>
      </c>
      <c r="E8" s="210">
        <v>5</v>
      </c>
      <c r="F8" s="210">
        <v>6</v>
      </c>
      <c r="G8" s="210">
        <v>4</v>
      </c>
      <c r="H8" s="210">
        <v>5</v>
      </c>
      <c r="I8" s="210">
        <v>6</v>
      </c>
      <c r="J8" s="127">
        <v>4</v>
      </c>
      <c r="K8" s="127">
        <v>5</v>
      </c>
      <c r="L8" s="127">
        <v>6</v>
      </c>
      <c r="M8" s="210">
        <v>13</v>
      </c>
      <c r="N8" s="210">
        <v>14</v>
      </c>
      <c r="O8" s="210">
        <v>15</v>
      </c>
      <c r="P8" s="210">
        <v>10</v>
      </c>
      <c r="Q8" s="210">
        <v>11</v>
      </c>
      <c r="R8" s="210">
        <v>12</v>
      </c>
      <c r="S8" s="210">
        <v>10</v>
      </c>
      <c r="T8" s="210">
        <v>11</v>
      </c>
      <c r="U8" s="210">
        <v>12</v>
      </c>
      <c r="V8" s="87">
        <v>22</v>
      </c>
    </row>
    <row r="9" spans="1:23" s="6" customFormat="1" ht="21.75" customHeight="1">
      <c r="A9" s="209" t="s">
        <v>197</v>
      </c>
      <c r="B9" s="240" t="s">
        <v>198</v>
      </c>
      <c r="C9" s="210"/>
      <c r="D9" s="102">
        <f>E9+F9</f>
        <v>-414658.8</v>
      </c>
      <c r="E9" s="210">
        <f t="shared" ref="E9:L9" si="0">E11</f>
        <v>-835020</v>
      </c>
      <c r="F9" s="210">
        <f t="shared" si="0"/>
        <v>420361.2</v>
      </c>
      <c r="G9" s="102">
        <f t="shared" si="0"/>
        <v>875750.3</v>
      </c>
      <c r="H9" s="210">
        <f t="shared" si="0"/>
        <v>0</v>
      </c>
      <c r="I9" s="210">
        <f t="shared" si="0"/>
        <v>875750.3</v>
      </c>
      <c r="J9" s="206">
        <f t="shared" si="0"/>
        <v>750000</v>
      </c>
      <c r="K9" s="206">
        <f t="shared" si="0"/>
        <v>0</v>
      </c>
      <c r="L9" s="206">
        <f t="shared" si="0"/>
        <v>750000</v>
      </c>
      <c r="M9" s="128">
        <f t="shared" ref="M9:M37" si="1">J9-G9</f>
        <v>-125750.30000000005</v>
      </c>
      <c r="N9" s="128">
        <f t="shared" ref="N9:N37" si="2">K9-H9</f>
        <v>0</v>
      </c>
      <c r="O9" s="128">
        <f t="shared" ref="O9:O37" si="3">L9-I9</f>
        <v>-125750.30000000005</v>
      </c>
      <c r="P9" s="128">
        <f>R9</f>
        <v>700000</v>
      </c>
      <c r="Q9" s="128"/>
      <c r="R9" s="128">
        <f>R11</f>
        <v>700000</v>
      </c>
      <c r="S9" s="128">
        <f>U9</f>
        <v>745000</v>
      </c>
      <c r="T9" s="128"/>
      <c r="U9" s="128">
        <f>U11</f>
        <v>745000</v>
      </c>
      <c r="V9" s="320" t="s">
        <v>308</v>
      </c>
      <c r="W9" s="88"/>
    </row>
    <row r="10" spans="1:23" ht="12.75" customHeight="1">
      <c r="A10" s="96"/>
      <c r="B10" s="97" t="s">
        <v>14</v>
      </c>
      <c r="C10" s="98"/>
      <c r="D10" s="107"/>
      <c r="E10" s="98"/>
      <c r="F10" s="98"/>
      <c r="G10" s="107"/>
      <c r="H10" s="98"/>
      <c r="I10" s="98"/>
      <c r="J10" s="207"/>
      <c r="K10" s="207"/>
      <c r="L10" s="207"/>
      <c r="M10" s="128">
        <f t="shared" si="1"/>
        <v>0</v>
      </c>
      <c r="N10" s="128">
        <f t="shared" si="2"/>
        <v>0</v>
      </c>
      <c r="O10" s="128">
        <f t="shared" si="3"/>
        <v>0</v>
      </c>
      <c r="P10" s="128"/>
      <c r="Q10" s="128"/>
      <c r="R10" s="128"/>
      <c r="S10" s="128"/>
      <c r="T10" s="128"/>
      <c r="U10" s="128"/>
      <c r="V10" s="321"/>
    </row>
    <row r="11" spans="1:23" s="6" customFormat="1" ht="21.75" customHeight="1">
      <c r="A11" s="209" t="s">
        <v>199</v>
      </c>
      <c r="B11" s="240" t="s">
        <v>200</v>
      </c>
      <c r="C11" s="210"/>
      <c r="D11" s="102">
        <f t="shared" ref="D11:L11" si="4">D22</f>
        <v>-414658.8</v>
      </c>
      <c r="E11" s="210">
        <f t="shared" si="4"/>
        <v>-835020</v>
      </c>
      <c r="F11" s="210">
        <f t="shared" si="4"/>
        <v>420361.2</v>
      </c>
      <c r="G11" s="102">
        <f t="shared" si="4"/>
        <v>875750.3</v>
      </c>
      <c r="H11" s="210">
        <f t="shared" si="4"/>
        <v>0</v>
      </c>
      <c r="I11" s="210">
        <f t="shared" si="4"/>
        <v>875750.3</v>
      </c>
      <c r="J11" s="206">
        <f t="shared" si="4"/>
        <v>750000</v>
      </c>
      <c r="K11" s="206">
        <f t="shared" si="4"/>
        <v>0</v>
      </c>
      <c r="L11" s="206">
        <f t="shared" si="4"/>
        <v>750000</v>
      </c>
      <c r="M11" s="128">
        <f t="shared" si="1"/>
        <v>-125750.30000000005</v>
      </c>
      <c r="N11" s="128">
        <f t="shared" si="2"/>
        <v>0</v>
      </c>
      <c r="O11" s="128">
        <f t="shared" si="3"/>
        <v>-125750.30000000005</v>
      </c>
      <c r="P11" s="128">
        <f>R11</f>
        <v>700000</v>
      </c>
      <c r="Q11" s="128"/>
      <c r="R11" s="128">
        <f>R22</f>
        <v>700000</v>
      </c>
      <c r="S11" s="128">
        <f>U11</f>
        <v>745000</v>
      </c>
      <c r="T11" s="128"/>
      <c r="U11" s="128">
        <f>U22</f>
        <v>745000</v>
      </c>
      <c r="V11" s="321"/>
      <c r="W11" s="88"/>
    </row>
    <row r="12" spans="1:23" ht="12.75" customHeight="1">
      <c r="A12" s="96"/>
      <c r="B12" s="97" t="s">
        <v>14</v>
      </c>
      <c r="C12" s="98"/>
      <c r="D12" s="98"/>
      <c r="E12" s="98"/>
      <c r="F12" s="98"/>
      <c r="G12" s="98"/>
      <c r="H12" s="98"/>
      <c r="I12" s="98"/>
      <c r="J12" s="207"/>
      <c r="K12" s="207"/>
      <c r="L12" s="207"/>
      <c r="M12" s="128">
        <f t="shared" si="1"/>
        <v>0</v>
      </c>
      <c r="N12" s="128">
        <f t="shared" si="2"/>
        <v>0</v>
      </c>
      <c r="O12" s="128">
        <f t="shared" si="3"/>
        <v>0</v>
      </c>
      <c r="P12" s="128"/>
      <c r="Q12" s="128"/>
      <c r="R12" s="128"/>
      <c r="S12" s="128"/>
      <c r="T12" s="128"/>
      <c r="U12" s="128"/>
      <c r="V12" s="321"/>
    </row>
    <row r="13" spans="1:23" s="6" customFormat="1" ht="21.75" customHeight="1">
      <c r="A13" s="209" t="s">
        <v>201</v>
      </c>
      <c r="B13" s="240" t="s">
        <v>202</v>
      </c>
      <c r="C13" s="210"/>
      <c r="D13" s="210"/>
      <c r="E13" s="210"/>
      <c r="F13" s="210"/>
      <c r="G13" s="210"/>
      <c r="H13" s="210"/>
      <c r="I13" s="210"/>
      <c r="J13" s="206"/>
      <c r="K13" s="206"/>
      <c r="L13" s="206"/>
      <c r="M13" s="128">
        <f t="shared" si="1"/>
        <v>0</v>
      </c>
      <c r="N13" s="128">
        <f t="shared" si="2"/>
        <v>0</v>
      </c>
      <c r="O13" s="128">
        <f t="shared" si="3"/>
        <v>0</v>
      </c>
      <c r="P13" s="128"/>
      <c r="Q13" s="128"/>
      <c r="R13" s="128"/>
      <c r="S13" s="128"/>
      <c r="T13" s="128"/>
      <c r="U13" s="128"/>
      <c r="V13" s="321"/>
      <c r="W13" s="88"/>
    </row>
    <row r="14" spans="1:23" ht="12.75" customHeight="1">
      <c r="A14" s="96"/>
      <c r="B14" s="97" t="s">
        <v>14</v>
      </c>
      <c r="C14" s="98"/>
      <c r="D14" s="98"/>
      <c r="E14" s="98"/>
      <c r="F14" s="98"/>
      <c r="G14" s="98"/>
      <c r="H14" s="98"/>
      <c r="I14" s="98"/>
      <c r="J14" s="207"/>
      <c r="K14" s="207"/>
      <c r="L14" s="207"/>
      <c r="M14" s="128">
        <f t="shared" si="1"/>
        <v>0</v>
      </c>
      <c r="N14" s="128">
        <f t="shared" si="2"/>
        <v>0</v>
      </c>
      <c r="O14" s="128">
        <f t="shared" si="3"/>
        <v>0</v>
      </c>
      <c r="P14" s="128"/>
      <c r="Q14" s="128"/>
      <c r="R14" s="128"/>
      <c r="S14" s="128"/>
      <c r="T14" s="128"/>
      <c r="U14" s="128"/>
      <c r="V14" s="321"/>
    </row>
    <row r="15" spans="1:23" ht="30" customHeight="1">
      <c r="A15" s="96" t="s">
        <v>203</v>
      </c>
      <c r="B15" s="97" t="s">
        <v>204</v>
      </c>
      <c r="C15" s="98"/>
      <c r="D15" s="98"/>
      <c r="E15" s="98"/>
      <c r="F15" s="98"/>
      <c r="G15" s="98"/>
      <c r="H15" s="98"/>
      <c r="I15" s="98"/>
      <c r="J15" s="207"/>
      <c r="K15" s="207"/>
      <c r="L15" s="207"/>
      <c r="M15" s="128">
        <f t="shared" si="1"/>
        <v>0</v>
      </c>
      <c r="N15" s="128">
        <f t="shared" si="2"/>
        <v>0</v>
      </c>
      <c r="O15" s="128">
        <f t="shared" si="3"/>
        <v>0</v>
      </c>
      <c r="P15" s="128"/>
      <c r="Q15" s="128"/>
      <c r="R15" s="128"/>
      <c r="S15" s="128"/>
      <c r="T15" s="128"/>
      <c r="U15" s="128"/>
      <c r="V15" s="321"/>
    </row>
    <row r="16" spans="1:23" ht="12.75" customHeight="1">
      <c r="A16" s="96"/>
      <c r="B16" s="97" t="s">
        <v>14</v>
      </c>
      <c r="C16" s="98"/>
      <c r="D16" s="98"/>
      <c r="E16" s="98"/>
      <c r="F16" s="98"/>
      <c r="G16" s="98"/>
      <c r="H16" s="98"/>
      <c r="I16" s="98"/>
      <c r="J16" s="207"/>
      <c r="K16" s="207"/>
      <c r="L16" s="207"/>
      <c r="M16" s="128">
        <f t="shared" si="1"/>
        <v>0</v>
      </c>
      <c r="N16" s="128">
        <f t="shared" si="2"/>
        <v>0</v>
      </c>
      <c r="O16" s="128">
        <f t="shared" si="3"/>
        <v>0</v>
      </c>
      <c r="P16" s="128"/>
      <c r="Q16" s="128"/>
      <c r="R16" s="128"/>
      <c r="S16" s="128"/>
      <c r="T16" s="128"/>
      <c r="U16" s="128"/>
      <c r="V16" s="321"/>
    </row>
    <row r="17" spans="1:23" ht="16.5" customHeight="1">
      <c r="A17" s="96" t="s">
        <v>205</v>
      </c>
      <c r="B17" s="97" t="s">
        <v>206</v>
      </c>
      <c r="C17" s="98"/>
      <c r="D17" s="98"/>
      <c r="E17" s="98"/>
      <c r="F17" s="98"/>
      <c r="G17" s="98"/>
      <c r="H17" s="98"/>
      <c r="I17" s="98"/>
      <c r="J17" s="207"/>
      <c r="K17" s="207"/>
      <c r="L17" s="207"/>
      <c r="M17" s="128">
        <f t="shared" si="1"/>
        <v>0</v>
      </c>
      <c r="N17" s="128">
        <f t="shared" si="2"/>
        <v>0</v>
      </c>
      <c r="O17" s="128">
        <f t="shared" si="3"/>
        <v>0</v>
      </c>
      <c r="P17" s="128"/>
      <c r="Q17" s="128"/>
      <c r="R17" s="128"/>
      <c r="S17" s="128"/>
      <c r="T17" s="128"/>
      <c r="U17" s="128"/>
      <c r="V17" s="321"/>
    </row>
    <row r="18" spans="1:23" ht="17.25" customHeight="1">
      <c r="A18" s="96"/>
      <c r="B18" s="97" t="s">
        <v>14</v>
      </c>
      <c r="C18" s="98"/>
      <c r="D18" s="98"/>
      <c r="E18" s="98"/>
      <c r="F18" s="98"/>
      <c r="G18" s="98"/>
      <c r="H18" s="98"/>
      <c r="I18" s="98"/>
      <c r="J18" s="207"/>
      <c r="K18" s="207"/>
      <c r="L18" s="207"/>
      <c r="M18" s="128">
        <f t="shared" si="1"/>
        <v>0</v>
      </c>
      <c r="N18" s="128">
        <f t="shared" si="2"/>
        <v>0</v>
      </c>
      <c r="O18" s="128">
        <f t="shared" si="3"/>
        <v>0</v>
      </c>
      <c r="P18" s="128"/>
      <c r="Q18" s="128"/>
      <c r="R18" s="128"/>
      <c r="S18" s="128"/>
      <c r="T18" s="128"/>
      <c r="U18" s="128"/>
      <c r="V18" s="321"/>
    </row>
    <row r="19" spans="1:23" ht="18" customHeight="1">
      <c r="A19" s="96" t="s">
        <v>207</v>
      </c>
      <c r="B19" s="97" t="s">
        <v>208</v>
      </c>
      <c r="C19" s="98" t="s">
        <v>209</v>
      </c>
      <c r="D19" s="98"/>
      <c r="E19" s="98"/>
      <c r="F19" s="98"/>
      <c r="G19" s="98"/>
      <c r="H19" s="98"/>
      <c r="I19" s="98"/>
      <c r="J19" s="207"/>
      <c r="K19" s="207"/>
      <c r="L19" s="207"/>
      <c r="M19" s="128">
        <f t="shared" si="1"/>
        <v>0</v>
      </c>
      <c r="N19" s="128">
        <f t="shared" si="2"/>
        <v>0</v>
      </c>
      <c r="O19" s="128">
        <f t="shared" si="3"/>
        <v>0</v>
      </c>
      <c r="P19" s="128"/>
      <c r="Q19" s="128"/>
      <c r="R19" s="128"/>
      <c r="S19" s="128"/>
      <c r="T19" s="128"/>
      <c r="U19" s="128"/>
      <c r="V19" s="321"/>
    </row>
    <row r="20" spans="1:23" ht="18.75" customHeight="1">
      <c r="A20" s="96"/>
      <c r="B20" s="97" t="s">
        <v>210</v>
      </c>
      <c r="C20" s="98"/>
      <c r="D20" s="98"/>
      <c r="E20" s="98"/>
      <c r="F20" s="98"/>
      <c r="G20" s="98"/>
      <c r="H20" s="98"/>
      <c r="I20" s="98"/>
      <c r="J20" s="207"/>
      <c r="K20" s="207"/>
      <c r="L20" s="207"/>
      <c r="M20" s="128">
        <f t="shared" si="1"/>
        <v>0</v>
      </c>
      <c r="N20" s="128">
        <f t="shared" si="2"/>
        <v>0</v>
      </c>
      <c r="O20" s="128">
        <f t="shared" si="3"/>
        <v>0</v>
      </c>
      <c r="P20" s="128"/>
      <c r="Q20" s="128"/>
      <c r="R20" s="128"/>
      <c r="S20" s="128"/>
      <c r="T20" s="128"/>
      <c r="U20" s="128"/>
      <c r="V20" s="321"/>
    </row>
    <row r="21" spans="1:23" ht="21" customHeight="1">
      <c r="A21" s="96" t="s">
        <v>211</v>
      </c>
      <c r="B21" s="241" t="s">
        <v>212</v>
      </c>
      <c r="C21" s="98"/>
      <c r="D21" s="98"/>
      <c r="E21" s="98"/>
      <c r="F21" s="98"/>
      <c r="G21" s="98"/>
      <c r="H21" s="98"/>
      <c r="I21" s="98"/>
      <c r="J21" s="207"/>
      <c r="K21" s="207"/>
      <c r="L21" s="207"/>
      <c r="M21" s="128">
        <f t="shared" si="1"/>
        <v>0</v>
      </c>
      <c r="N21" s="128">
        <f t="shared" si="2"/>
        <v>0</v>
      </c>
      <c r="O21" s="128">
        <f t="shared" si="3"/>
        <v>0</v>
      </c>
      <c r="P21" s="128"/>
      <c r="Q21" s="128"/>
      <c r="R21" s="128"/>
      <c r="S21" s="128"/>
      <c r="T21" s="128"/>
      <c r="U21" s="128"/>
      <c r="V21" s="321"/>
    </row>
    <row r="22" spans="1:23" s="6" customFormat="1" ht="28.5" customHeight="1">
      <c r="A22" s="209" t="s">
        <v>213</v>
      </c>
      <c r="B22" s="240" t="s">
        <v>214</v>
      </c>
      <c r="C22" s="210"/>
      <c r="D22" s="102">
        <f>E22+F22</f>
        <v>-414658.8</v>
      </c>
      <c r="E22" s="210">
        <v>-835020</v>
      </c>
      <c r="F22" s="210">
        <v>420361.2</v>
      </c>
      <c r="G22" s="102">
        <f>H22+I22</f>
        <v>875750.3</v>
      </c>
      <c r="H22" s="210">
        <v>0</v>
      </c>
      <c r="I22" s="242">
        <f>I27</f>
        <v>875750.3</v>
      </c>
      <c r="J22" s="206">
        <f>K22+L22</f>
        <v>750000</v>
      </c>
      <c r="K22" s="206">
        <v>0</v>
      </c>
      <c r="L22" s="206">
        <f>L27</f>
        <v>750000</v>
      </c>
      <c r="M22" s="128">
        <f t="shared" si="1"/>
        <v>-125750.30000000005</v>
      </c>
      <c r="N22" s="128">
        <f t="shared" si="2"/>
        <v>0</v>
      </c>
      <c r="O22" s="128">
        <f t="shared" si="3"/>
        <v>-125750.30000000005</v>
      </c>
      <c r="P22" s="128">
        <f>R22</f>
        <v>700000</v>
      </c>
      <c r="Q22" s="128"/>
      <c r="R22" s="128">
        <f>R27</f>
        <v>700000</v>
      </c>
      <c r="S22" s="128">
        <f>U22</f>
        <v>745000</v>
      </c>
      <c r="T22" s="128"/>
      <c r="U22" s="128">
        <f>U27</f>
        <v>745000</v>
      </c>
      <c r="V22" s="321"/>
      <c r="W22" s="88"/>
    </row>
    <row r="23" spans="1:23" ht="12.75" customHeight="1">
      <c r="A23" s="96"/>
      <c r="B23" s="97" t="s">
        <v>14</v>
      </c>
      <c r="C23" s="98"/>
      <c r="D23" s="98"/>
      <c r="E23" s="98"/>
      <c r="F23" s="98"/>
      <c r="G23" s="98"/>
      <c r="H23" s="98"/>
      <c r="I23" s="98"/>
      <c r="J23" s="207"/>
      <c r="K23" s="207"/>
      <c r="L23" s="207"/>
      <c r="M23" s="128">
        <f t="shared" si="1"/>
        <v>0</v>
      </c>
      <c r="N23" s="128">
        <f t="shared" si="2"/>
        <v>0</v>
      </c>
      <c r="O23" s="128">
        <f t="shared" si="3"/>
        <v>0</v>
      </c>
      <c r="P23" s="128"/>
      <c r="Q23" s="128"/>
      <c r="R23" s="128"/>
      <c r="S23" s="128"/>
      <c r="T23" s="128"/>
      <c r="U23" s="128"/>
      <c r="V23" s="321"/>
    </row>
    <row r="24" spans="1:23" ht="30.75" customHeight="1">
      <c r="A24" s="96" t="s">
        <v>215</v>
      </c>
      <c r="B24" s="97" t="s">
        <v>216</v>
      </c>
      <c r="C24" s="98"/>
      <c r="D24" s="98"/>
      <c r="E24" s="98"/>
      <c r="F24" s="98"/>
      <c r="G24" s="98"/>
      <c r="H24" s="98"/>
      <c r="I24" s="98"/>
      <c r="J24" s="207"/>
      <c r="K24" s="207"/>
      <c r="L24" s="207"/>
      <c r="M24" s="128">
        <f t="shared" si="1"/>
        <v>0</v>
      </c>
      <c r="N24" s="128">
        <f t="shared" si="2"/>
        <v>0</v>
      </c>
      <c r="O24" s="128">
        <f t="shared" si="3"/>
        <v>0</v>
      </c>
      <c r="P24" s="128"/>
      <c r="Q24" s="128"/>
      <c r="R24" s="128"/>
      <c r="S24" s="128"/>
      <c r="T24" s="128"/>
      <c r="U24" s="128"/>
      <c r="V24" s="321"/>
    </row>
    <row r="25" spans="1:23" ht="12.75" customHeight="1">
      <c r="A25" s="96"/>
      <c r="B25" s="97" t="s">
        <v>14</v>
      </c>
      <c r="C25" s="98"/>
      <c r="D25" s="98"/>
      <c r="E25" s="98"/>
      <c r="F25" s="98"/>
      <c r="G25" s="98"/>
      <c r="H25" s="98"/>
      <c r="I25" s="98"/>
      <c r="J25" s="207"/>
      <c r="K25" s="207"/>
      <c r="L25" s="207"/>
      <c r="M25" s="128">
        <f t="shared" si="1"/>
        <v>0</v>
      </c>
      <c r="N25" s="128">
        <f t="shared" si="2"/>
        <v>0</v>
      </c>
      <c r="O25" s="128">
        <f t="shared" si="3"/>
        <v>0</v>
      </c>
      <c r="P25" s="128"/>
      <c r="Q25" s="128"/>
      <c r="R25" s="128"/>
      <c r="S25" s="128"/>
      <c r="T25" s="128"/>
      <c r="U25" s="128"/>
      <c r="V25" s="321"/>
    </row>
    <row r="26" spans="1:23" ht="29.25" customHeight="1">
      <c r="A26" s="96" t="s">
        <v>217</v>
      </c>
      <c r="B26" s="241" t="s">
        <v>218</v>
      </c>
      <c r="C26" s="98" t="s">
        <v>219</v>
      </c>
      <c r="D26" s="98"/>
      <c r="E26" s="98"/>
      <c r="F26" s="98"/>
      <c r="G26" s="98"/>
      <c r="H26" s="98"/>
      <c r="I26" s="98"/>
      <c r="J26" s="207"/>
      <c r="K26" s="207"/>
      <c r="L26" s="207"/>
      <c r="M26" s="128">
        <f t="shared" si="1"/>
        <v>0</v>
      </c>
      <c r="N26" s="128">
        <f t="shared" si="2"/>
        <v>0</v>
      </c>
      <c r="O26" s="128">
        <f t="shared" si="3"/>
        <v>0</v>
      </c>
      <c r="P26" s="128"/>
      <c r="Q26" s="128"/>
      <c r="R26" s="128"/>
      <c r="S26" s="128"/>
      <c r="T26" s="128"/>
      <c r="U26" s="128"/>
      <c r="V26" s="321"/>
    </row>
    <row r="27" spans="1:23" s="6" customFormat="1" ht="28.5" customHeight="1">
      <c r="A27" s="209" t="s">
        <v>220</v>
      </c>
      <c r="B27" s="240" t="s">
        <v>221</v>
      </c>
      <c r="C27" s="210"/>
      <c r="D27" s="210">
        <f>F27</f>
        <v>461091.5</v>
      </c>
      <c r="E27" s="210"/>
      <c r="F27" s="210">
        <f>F37</f>
        <v>461091.5</v>
      </c>
      <c r="G27" s="210">
        <f>I27</f>
        <v>875750.3</v>
      </c>
      <c r="H27" s="210"/>
      <c r="I27" s="242">
        <f>I34</f>
        <v>875750.3</v>
      </c>
      <c r="J27" s="206">
        <f>L27</f>
        <v>750000</v>
      </c>
      <c r="K27" s="206"/>
      <c r="L27" s="206">
        <f>L34</f>
        <v>750000</v>
      </c>
      <c r="M27" s="128">
        <f t="shared" si="1"/>
        <v>-125750.30000000005</v>
      </c>
      <c r="N27" s="128">
        <f t="shared" si="2"/>
        <v>0</v>
      </c>
      <c r="O27" s="128">
        <f t="shared" si="3"/>
        <v>-125750.30000000005</v>
      </c>
      <c r="P27" s="128">
        <f>R27</f>
        <v>700000</v>
      </c>
      <c r="Q27" s="128"/>
      <c r="R27" s="128">
        <f>R34</f>
        <v>700000</v>
      </c>
      <c r="S27" s="128">
        <f>U27</f>
        <v>745000</v>
      </c>
      <c r="T27" s="128"/>
      <c r="U27" s="128">
        <f>U34</f>
        <v>745000</v>
      </c>
      <c r="V27" s="321"/>
      <c r="W27" s="88"/>
    </row>
    <row r="28" spans="1:23" ht="34.5" customHeight="1">
      <c r="A28" s="209" t="s">
        <v>3</v>
      </c>
      <c r="B28" s="86" t="s">
        <v>195</v>
      </c>
      <c r="C28" s="210" t="s">
        <v>196</v>
      </c>
      <c r="D28" s="210"/>
      <c r="E28" s="210"/>
      <c r="F28" s="210"/>
      <c r="G28" s="210"/>
      <c r="H28" s="210"/>
      <c r="I28" s="210"/>
      <c r="J28" s="206"/>
      <c r="K28" s="206"/>
      <c r="L28" s="206"/>
      <c r="M28" s="128">
        <f t="shared" si="1"/>
        <v>0</v>
      </c>
      <c r="N28" s="128">
        <f t="shared" si="2"/>
        <v>0</v>
      </c>
      <c r="O28" s="128">
        <f t="shared" si="3"/>
        <v>0</v>
      </c>
      <c r="P28" s="128"/>
      <c r="Q28" s="128"/>
      <c r="R28" s="128"/>
      <c r="S28" s="128"/>
      <c r="T28" s="128"/>
      <c r="U28" s="128"/>
      <c r="V28" s="321"/>
    </row>
    <row r="29" spans="1:23" ht="12.75" customHeight="1">
      <c r="A29" s="96"/>
      <c r="B29" s="97" t="s">
        <v>14</v>
      </c>
      <c r="C29" s="98"/>
      <c r="D29" s="98"/>
      <c r="E29" s="98"/>
      <c r="F29" s="98"/>
      <c r="G29" s="98"/>
      <c r="H29" s="98"/>
      <c r="I29" s="98"/>
      <c r="J29" s="207"/>
      <c r="K29" s="207"/>
      <c r="L29" s="207"/>
      <c r="M29" s="128">
        <f t="shared" si="1"/>
        <v>0</v>
      </c>
      <c r="N29" s="128">
        <f t="shared" si="2"/>
        <v>0</v>
      </c>
      <c r="O29" s="128">
        <f t="shared" si="3"/>
        <v>0</v>
      </c>
      <c r="P29" s="128"/>
      <c r="Q29" s="128"/>
      <c r="R29" s="128"/>
      <c r="S29" s="128"/>
      <c r="T29" s="128"/>
      <c r="U29" s="128"/>
      <c r="V29" s="321"/>
    </row>
    <row r="30" spans="1:23" ht="33" customHeight="1">
      <c r="A30" s="96" t="s">
        <v>222</v>
      </c>
      <c r="B30" s="97" t="s">
        <v>223</v>
      </c>
      <c r="C30" s="98" t="s">
        <v>224</v>
      </c>
      <c r="D30" s="98">
        <f>E30</f>
        <v>301244.79999999999</v>
      </c>
      <c r="E30" s="98">
        <f>E34</f>
        <v>301244.79999999999</v>
      </c>
      <c r="F30" s="98"/>
      <c r="G30" s="98">
        <f>H30</f>
        <v>835020</v>
      </c>
      <c r="H30" s="107">
        <f>I37</f>
        <v>835020</v>
      </c>
      <c r="I30" s="98"/>
      <c r="J30" s="207">
        <f>K30</f>
        <v>650000</v>
      </c>
      <c r="K30" s="207">
        <v>650000</v>
      </c>
      <c r="L30" s="207"/>
      <c r="M30" s="128">
        <f t="shared" si="1"/>
        <v>-185020</v>
      </c>
      <c r="N30" s="128">
        <f t="shared" si="2"/>
        <v>-185020</v>
      </c>
      <c r="O30" s="128">
        <f t="shared" si="3"/>
        <v>0</v>
      </c>
      <c r="P30" s="128">
        <f>Q30</f>
        <v>0</v>
      </c>
      <c r="Q30" s="128">
        <v>0</v>
      </c>
      <c r="R30" s="128"/>
      <c r="S30" s="128">
        <f>T30</f>
        <v>0</v>
      </c>
      <c r="T30" s="128">
        <v>0</v>
      </c>
      <c r="U30" s="128"/>
      <c r="V30" s="321"/>
    </row>
    <row r="31" spans="1:23" ht="18" customHeight="1">
      <c r="A31" s="96"/>
      <c r="B31" s="97" t="s">
        <v>210</v>
      </c>
      <c r="C31" s="98"/>
      <c r="D31" s="98"/>
      <c r="E31" s="98"/>
      <c r="F31" s="98"/>
      <c r="G31" s="98"/>
      <c r="H31" s="98"/>
      <c r="I31" s="98"/>
      <c r="J31" s="207"/>
      <c r="K31" s="207"/>
      <c r="L31" s="207"/>
      <c r="M31" s="128">
        <f t="shared" si="1"/>
        <v>0</v>
      </c>
      <c r="N31" s="128">
        <f t="shared" si="2"/>
        <v>0</v>
      </c>
      <c r="O31" s="128">
        <f t="shared" si="3"/>
        <v>0</v>
      </c>
      <c r="P31" s="128"/>
      <c r="Q31" s="128"/>
      <c r="R31" s="128"/>
      <c r="S31" s="128"/>
      <c r="T31" s="128"/>
      <c r="U31" s="128"/>
      <c r="V31" s="321"/>
    </row>
    <row r="32" spans="1:23" ht="48.75" customHeight="1">
      <c r="A32" s="96" t="s">
        <v>225</v>
      </c>
      <c r="B32" s="241" t="s">
        <v>226</v>
      </c>
      <c r="C32" s="98"/>
      <c r="D32" s="98"/>
      <c r="E32" s="98"/>
      <c r="F32" s="98"/>
      <c r="G32" s="98"/>
      <c r="H32" s="98"/>
      <c r="I32" s="98"/>
      <c r="J32" s="207"/>
      <c r="K32" s="207"/>
      <c r="L32" s="207"/>
      <c r="M32" s="128">
        <f t="shared" si="1"/>
        <v>0</v>
      </c>
      <c r="N32" s="128">
        <f t="shared" si="2"/>
        <v>0</v>
      </c>
      <c r="O32" s="128">
        <f t="shared" si="3"/>
        <v>0</v>
      </c>
      <c r="P32" s="128"/>
      <c r="Q32" s="128"/>
      <c r="R32" s="128"/>
      <c r="S32" s="128"/>
      <c r="T32" s="128"/>
      <c r="U32" s="128"/>
      <c r="V32" s="321"/>
    </row>
    <row r="33" spans="1:22" ht="27.75" customHeight="1">
      <c r="A33" s="96" t="s">
        <v>227</v>
      </c>
      <c r="B33" s="241" t="s">
        <v>228</v>
      </c>
      <c r="C33" s="98"/>
      <c r="D33" s="98">
        <f>D34</f>
        <v>301244.79999999999</v>
      </c>
      <c r="E33" s="98">
        <f>E34</f>
        <v>301244.79999999999</v>
      </c>
      <c r="F33" s="98"/>
      <c r="G33" s="98">
        <f>-G30</f>
        <v>-835020</v>
      </c>
      <c r="H33" s="98">
        <f>G33</f>
        <v>-835020</v>
      </c>
      <c r="I33" s="98"/>
      <c r="J33" s="207">
        <f>-J30</f>
        <v>-650000</v>
      </c>
      <c r="K33" s="207">
        <f>-K30</f>
        <v>-650000</v>
      </c>
      <c r="L33" s="207"/>
      <c r="M33" s="128">
        <f t="shared" si="1"/>
        <v>185020</v>
      </c>
      <c r="N33" s="128">
        <f t="shared" si="2"/>
        <v>185020</v>
      </c>
      <c r="O33" s="128">
        <f t="shared" si="3"/>
        <v>0</v>
      </c>
      <c r="P33" s="128">
        <f>Q33</f>
        <v>-700000</v>
      </c>
      <c r="Q33" s="128">
        <f>-R34</f>
        <v>-700000</v>
      </c>
      <c r="R33" s="128"/>
      <c r="S33" s="128">
        <f>T33</f>
        <v>-745000</v>
      </c>
      <c r="T33" s="128">
        <f>-U34</f>
        <v>-745000</v>
      </c>
      <c r="U33" s="128"/>
      <c r="V33" s="321"/>
    </row>
    <row r="34" spans="1:22" ht="33" customHeight="1">
      <c r="A34" s="96" t="s">
        <v>229</v>
      </c>
      <c r="B34" s="97" t="s">
        <v>230</v>
      </c>
      <c r="C34" s="98" t="s">
        <v>231</v>
      </c>
      <c r="D34" s="98">
        <f>E34</f>
        <v>301244.79999999999</v>
      </c>
      <c r="E34" s="98">
        <v>301244.79999999999</v>
      </c>
      <c r="F34" s="98"/>
      <c r="G34" s="243">
        <f>H34+I34</f>
        <v>875750.3</v>
      </c>
      <c r="H34" s="98">
        <v>0</v>
      </c>
      <c r="I34" s="243">
        <f>I36+I37</f>
        <v>875750.3</v>
      </c>
      <c r="J34" s="207">
        <f>K34+L34</f>
        <v>750000</v>
      </c>
      <c r="K34" s="207">
        <v>0</v>
      </c>
      <c r="L34" s="207">
        <f>L36+L37</f>
        <v>750000</v>
      </c>
      <c r="M34" s="128">
        <f t="shared" si="1"/>
        <v>-125750.30000000005</v>
      </c>
      <c r="N34" s="128">
        <f t="shared" si="2"/>
        <v>0</v>
      </c>
      <c r="O34" s="128">
        <f t="shared" si="3"/>
        <v>-125750.30000000005</v>
      </c>
      <c r="P34" s="128">
        <f>R34</f>
        <v>700000</v>
      </c>
      <c r="Q34" s="128"/>
      <c r="R34" s="128">
        <f>R36+R37</f>
        <v>700000</v>
      </c>
      <c r="S34" s="128">
        <f>U34</f>
        <v>745000</v>
      </c>
      <c r="T34" s="128"/>
      <c r="U34" s="128">
        <f>U36+U37</f>
        <v>745000</v>
      </c>
      <c r="V34" s="321"/>
    </row>
    <row r="35" spans="1:22" ht="12.75" customHeight="1">
      <c r="A35" s="96"/>
      <c r="B35" s="97" t="s">
        <v>210</v>
      </c>
      <c r="C35" s="98"/>
      <c r="D35" s="98"/>
      <c r="E35" s="98"/>
      <c r="F35" s="98"/>
      <c r="G35" s="98"/>
      <c r="H35" s="98"/>
      <c r="I35" s="98"/>
      <c r="J35" s="207"/>
      <c r="K35" s="207"/>
      <c r="L35" s="207"/>
      <c r="M35" s="128">
        <f t="shared" si="1"/>
        <v>0</v>
      </c>
      <c r="N35" s="128">
        <f t="shared" si="2"/>
        <v>0</v>
      </c>
      <c r="O35" s="128">
        <f t="shared" si="3"/>
        <v>0</v>
      </c>
      <c r="P35" s="128"/>
      <c r="Q35" s="128"/>
      <c r="R35" s="128"/>
      <c r="S35" s="128"/>
      <c r="T35" s="128"/>
      <c r="U35" s="128"/>
      <c r="V35" s="321"/>
    </row>
    <row r="36" spans="1:22" ht="36.75" customHeight="1">
      <c r="A36" s="96" t="s">
        <v>232</v>
      </c>
      <c r="B36" s="241" t="s">
        <v>233</v>
      </c>
      <c r="C36" s="98"/>
      <c r="D36" s="98"/>
      <c r="E36" s="98"/>
      <c r="F36" s="98"/>
      <c r="G36" s="107">
        <f>I36</f>
        <v>40730.300000000003</v>
      </c>
      <c r="H36" s="98"/>
      <c r="I36" s="107">
        <v>40730.300000000003</v>
      </c>
      <c r="J36" s="207">
        <f>L36</f>
        <v>100000</v>
      </c>
      <c r="K36" s="207"/>
      <c r="L36" s="207">
        <v>100000</v>
      </c>
      <c r="M36" s="128">
        <f t="shared" si="1"/>
        <v>59269.7</v>
      </c>
      <c r="N36" s="128">
        <f t="shared" si="2"/>
        <v>0</v>
      </c>
      <c r="O36" s="128">
        <f t="shared" si="3"/>
        <v>59269.7</v>
      </c>
      <c r="P36" s="128">
        <f>R36</f>
        <v>80000</v>
      </c>
      <c r="Q36" s="128"/>
      <c r="R36" s="244">
        <v>80000</v>
      </c>
      <c r="S36" s="128">
        <f>U36</f>
        <v>110000</v>
      </c>
      <c r="T36" s="128"/>
      <c r="U36" s="244">
        <v>110000</v>
      </c>
      <c r="V36" s="321"/>
    </row>
    <row r="37" spans="1:22" ht="36.75" customHeight="1">
      <c r="A37" s="116" t="s">
        <v>234</v>
      </c>
      <c r="B37" s="245" t="s">
        <v>235</v>
      </c>
      <c r="C37" s="118"/>
      <c r="D37" s="118">
        <f>F37</f>
        <v>461091.5</v>
      </c>
      <c r="E37" s="118"/>
      <c r="F37" s="118">
        <v>461091.5</v>
      </c>
      <c r="G37" s="118">
        <f>I37</f>
        <v>835020</v>
      </c>
      <c r="H37" s="118"/>
      <c r="I37" s="129">
        <v>835020</v>
      </c>
      <c r="J37" s="208">
        <f>L37</f>
        <v>650000</v>
      </c>
      <c r="K37" s="208"/>
      <c r="L37" s="208">
        <v>650000</v>
      </c>
      <c r="M37" s="128">
        <f t="shared" si="1"/>
        <v>-185020</v>
      </c>
      <c r="N37" s="128">
        <f t="shared" si="2"/>
        <v>0</v>
      </c>
      <c r="O37" s="128">
        <f t="shared" si="3"/>
        <v>-185020</v>
      </c>
      <c r="P37" s="246">
        <f>R37</f>
        <v>620000</v>
      </c>
      <c r="Q37" s="246"/>
      <c r="R37" s="247">
        <v>620000</v>
      </c>
      <c r="S37" s="246">
        <f>U37</f>
        <v>635000</v>
      </c>
      <c r="T37" s="246"/>
      <c r="U37" s="247">
        <v>635000</v>
      </c>
      <c r="V37" s="322"/>
    </row>
    <row r="38" spans="1:22" ht="11.25" customHeight="1">
      <c r="N38" s="128"/>
    </row>
  </sheetData>
  <mergeCells count="24">
    <mergeCell ref="K6:L6"/>
    <mergeCell ref="V6:V7"/>
    <mergeCell ref="M6:M7"/>
    <mergeCell ref="N6:O6"/>
    <mergeCell ref="P6:P7"/>
    <mergeCell ref="Q6:R6"/>
    <mergeCell ref="S6:S7"/>
    <mergeCell ref="T6:U6"/>
    <mergeCell ref="V9:V37"/>
    <mergeCell ref="A3:U3"/>
    <mergeCell ref="A5:A7"/>
    <mergeCell ref="B5:B7"/>
    <mergeCell ref="C5:C7"/>
    <mergeCell ref="D5:F5"/>
    <mergeCell ref="G5:I5"/>
    <mergeCell ref="J5:L5"/>
    <mergeCell ref="M5:O5"/>
    <mergeCell ref="P5:R5"/>
    <mergeCell ref="S5:U5"/>
    <mergeCell ref="D6:D7"/>
    <mergeCell ref="E6:F6"/>
    <mergeCell ref="G6:G7"/>
    <mergeCell ref="H6:I6"/>
    <mergeCell ref="J6:J7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2"/>
  <sheetViews>
    <sheetView topLeftCell="A2" workbookViewId="0">
      <selection sqref="A1:XFD1048576"/>
    </sheetView>
  </sheetViews>
  <sheetFormatPr defaultColWidth="9.33203125" defaultRowHeight="11.25" customHeight="1"/>
  <cols>
    <col min="1" max="1" width="6.6640625" style="77" customWidth="1"/>
    <col min="2" max="2" width="6.1640625" style="77" customWidth="1"/>
    <col min="3" max="3" width="6" style="77" customWidth="1"/>
    <col min="4" max="4" width="6" style="81" customWidth="1"/>
    <col min="5" max="5" width="43.83203125" style="130" customWidth="1"/>
    <col min="6" max="6" width="9.6640625" style="81" customWidth="1"/>
    <col min="7" max="7" width="13.6640625" style="131" customWidth="1"/>
    <col min="8" max="8" width="12.1640625" style="131" customWidth="1"/>
    <col min="9" max="9" width="11.33203125" style="81" customWidth="1"/>
    <col min="10" max="10" width="13.6640625" style="131" customWidth="1"/>
    <col min="11" max="11" width="12.1640625" style="131" customWidth="1"/>
    <col min="12" max="12" width="11.33203125" style="81" customWidth="1"/>
    <col min="13" max="13" width="14.5" style="81" customWidth="1"/>
    <col min="14" max="14" width="12.5" style="81" customWidth="1"/>
    <col min="15" max="15" width="12.6640625" style="81" customWidth="1"/>
    <col min="16" max="16" width="10.83203125" style="79" customWidth="1"/>
    <col min="17" max="17" width="10.6640625" style="79" customWidth="1"/>
    <col min="18" max="18" width="11.1640625" style="79" customWidth="1"/>
    <col min="19" max="19" width="14.5" style="81" customWidth="1"/>
    <col min="20" max="20" width="12.5" style="81" customWidth="1"/>
    <col min="21" max="21" width="12.6640625" style="81" customWidth="1"/>
    <col min="22" max="22" width="14.5" style="81" customWidth="1"/>
    <col min="23" max="23" width="12.5" style="81" customWidth="1"/>
    <col min="24" max="24" width="12.6640625" style="81" customWidth="1"/>
    <col min="25" max="25" width="83.83203125" style="80" customWidth="1"/>
  </cols>
  <sheetData>
    <row r="1" spans="1:26" ht="17.25" hidden="1" customHeight="1"/>
    <row r="2" spans="1:26" ht="15.75" customHeight="1">
      <c r="P2" s="81"/>
      <c r="Q2" s="81"/>
      <c r="R2" s="81"/>
      <c r="Y2" s="82" t="s">
        <v>236</v>
      </c>
      <c r="Z2" s="82"/>
    </row>
    <row r="3" spans="1:26" ht="32.25" customHeight="1">
      <c r="P3" s="81"/>
      <c r="Q3" s="81"/>
      <c r="R3" s="81"/>
    </row>
    <row r="4" spans="1:26" ht="41.25" customHeight="1">
      <c r="A4" s="328" t="s">
        <v>309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</row>
    <row r="5" spans="1:26" ht="21" hidden="1" customHeight="1">
      <c r="A5" s="123"/>
      <c r="B5" s="123"/>
      <c r="C5" s="123"/>
      <c r="D5" s="132"/>
      <c r="E5" s="133"/>
      <c r="F5" s="132"/>
      <c r="G5" s="221"/>
      <c r="H5" s="221"/>
      <c r="I5" s="132"/>
      <c r="J5" s="221"/>
      <c r="K5" s="221"/>
      <c r="L5" s="132"/>
      <c r="M5" s="132"/>
      <c r="N5" s="132"/>
      <c r="O5" s="132"/>
      <c r="P5" s="125"/>
      <c r="Q5" s="125"/>
      <c r="R5" s="125"/>
      <c r="S5" s="132"/>
      <c r="T5" s="132"/>
      <c r="U5" s="132"/>
      <c r="V5" s="132"/>
      <c r="W5" s="132"/>
      <c r="X5" s="132"/>
      <c r="Y5" s="84" t="s">
        <v>2</v>
      </c>
    </row>
    <row r="6" spans="1:26" ht="30.75" customHeight="1">
      <c r="A6" s="302" t="s">
        <v>3</v>
      </c>
      <c r="B6" s="304" t="s">
        <v>238</v>
      </c>
      <c r="C6" s="304" t="s">
        <v>239</v>
      </c>
      <c r="D6" s="304" t="s">
        <v>240</v>
      </c>
      <c r="E6" s="329" t="s">
        <v>241</v>
      </c>
      <c r="F6" s="331" t="s">
        <v>5</v>
      </c>
      <c r="G6" s="333" t="s">
        <v>6</v>
      </c>
      <c r="H6" s="334"/>
      <c r="I6" s="335"/>
      <c r="J6" s="333" t="s">
        <v>265</v>
      </c>
      <c r="K6" s="334"/>
      <c r="L6" s="335"/>
      <c r="M6" s="306" t="s">
        <v>8</v>
      </c>
      <c r="N6" s="306"/>
      <c r="O6" s="306"/>
      <c r="P6" s="329" t="s">
        <v>9</v>
      </c>
      <c r="Q6" s="329"/>
      <c r="R6" s="329"/>
      <c r="S6" s="306" t="s">
        <v>10</v>
      </c>
      <c r="T6" s="306"/>
      <c r="U6" s="306"/>
      <c r="V6" s="306" t="s">
        <v>11</v>
      </c>
      <c r="W6" s="306"/>
      <c r="X6" s="306"/>
      <c r="Y6" s="85" t="s">
        <v>12</v>
      </c>
    </row>
    <row r="7" spans="1:26" ht="18.75" customHeight="1">
      <c r="A7" s="303"/>
      <c r="B7" s="305"/>
      <c r="C7" s="305"/>
      <c r="D7" s="305"/>
      <c r="E7" s="330"/>
      <c r="F7" s="332"/>
      <c r="G7" s="336" t="s">
        <v>13</v>
      </c>
      <c r="H7" s="336" t="s">
        <v>14</v>
      </c>
      <c r="I7" s="336"/>
      <c r="J7" s="336" t="s">
        <v>13</v>
      </c>
      <c r="K7" s="336" t="s">
        <v>14</v>
      </c>
      <c r="L7" s="336"/>
      <c r="M7" s="305" t="s">
        <v>13</v>
      </c>
      <c r="N7" s="305" t="s">
        <v>14</v>
      </c>
      <c r="O7" s="305"/>
      <c r="P7" s="305" t="s">
        <v>13</v>
      </c>
      <c r="Q7" s="305" t="s">
        <v>14</v>
      </c>
      <c r="R7" s="305"/>
      <c r="S7" s="305" t="s">
        <v>13</v>
      </c>
      <c r="T7" s="305" t="s">
        <v>14</v>
      </c>
      <c r="U7" s="305"/>
      <c r="V7" s="305" t="s">
        <v>13</v>
      </c>
      <c r="W7" s="305" t="s">
        <v>14</v>
      </c>
      <c r="X7" s="305"/>
      <c r="Y7" s="310" t="s">
        <v>15</v>
      </c>
    </row>
    <row r="8" spans="1:26" ht="33.75" customHeight="1">
      <c r="A8" s="303"/>
      <c r="B8" s="305"/>
      <c r="C8" s="305"/>
      <c r="D8" s="305"/>
      <c r="E8" s="330"/>
      <c r="F8" s="332"/>
      <c r="G8" s="305"/>
      <c r="H8" s="222" t="s">
        <v>16</v>
      </c>
      <c r="I8" s="86" t="s">
        <v>17</v>
      </c>
      <c r="J8" s="305"/>
      <c r="K8" s="222" t="s">
        <v>16</v>
      </c>
      <c r="L8" s="86" t="s">
        <v>17</v>
      </c>
      <c r="M8" s="305"/>
      <c r="N8" s="86" t="s">
        <v>16</v>
      </c>
      <c r="O8" s="86" t="s">
        <v>17</v>
      </c>
      <c r="P8" s="305"/>
      <c r="Q8" s="86" t="s">
        <v>16</v>
      </c>
      <c r="R8" s="86" t="s">
        <v>17</v>
      </c>
      <c r="S8" s="305"/>
      <c r="T8" s="86" t="s">
        <v>16</v>
      </c>
      <c r="U8" s="86" t="s">
        <v>17</v>
      </c>
      <c r="V8" s="305"/>
      <c r="W8" s="86" t="s">
        <v>16</v>
      </c>
      <c r="X8" s="86" t="s">
        <v>17</v>
      </c>
      <c r="Y8" s="310"/>
    </row>
    <row r="9" spans="1:26" ht="12.75" customHeight="1">
      <c r="A9" s="96">
        <v>1</v>
      </c>
      <c r="B9" s="98">
        <v>2</v>
      </c>
      <c r="C9" s="98">
        <v>3</v>
      </c>
      <c r="D9" s="98">
        <v>4</v>
      </c>
      <c r="E9" s="98">
        <v>5</v>
      </c>
      <c r="F9" s="134">
        <v>6</v>
      </c>
      <c r="G9" s="223">
        <v>7</v>
      </c>
      <c r="H9" s="223">
        <v>8</v>
      </c>
      <c r="I9" s="98">
        <v>9</v>
      </c>
      <c r="J9" s="223">
        <v>7</v>
      </c>
      <c r="K9" s="223">
        <v>8</v>
      </c>
      <c r="L9" s="98">
        <v>9</v>
      </c>
      <c r="M9" s="98">
        <v>13</v>
      </c>
      <c r="N9" s="98">
        <v>14</v>
      </c>
      <c r="O9" s="98">
        <v>15</v>
      </c>
      <c r="P9" s="98">
        <v>16</v>
      </c>
      <c r="Q9" s="98">
        <v>17</v>
      </c>
      <c r="R9" s="98">
        <v>18</v>
      </c>
      <c r="S9" s="98">
        <v>19</v>
      </c>
      <c r="T9" s="98">
        <v>20</v>
      </c>
      <c r="U9" s="98">
        <v>21</v>
      </c>
      <c r="V9" s="98">
        <v>19</v>
      </c>
      <c r="W9" s="98">
        <v>20</v>
      </c>
      <c r="X9" s="98">
        <v>21</v>
      </c>
      <c r="Y9" s="87">
        <v>22</v>
      </c>
    </row>
    <row r="10" spans="1:26" s="88" customFormat="1" ht="36.75" customHeight="1">
      <c r="A10" s="209"/>
      <c r="B10" s="210"/>
      <c r="C10" s="210"/>
      <c r="D10" s="210"/>
      <c r="E10" s="135" t="s">
        <v>242</v>
      </c>
      <c r="F10" s="136"/>
      <c r="G10" s="212">
        <f t="shared" ref="G10:G15" si="0">H10+I10</f>
        <v>1583804.4</v>
      </c>
      <c r="H10" s="212">
        <f>H11+H71+H89+H141+H172+H212+H249+H281+H295</f>
        <v>949909.2</v>
      </c>
      <c r="I10" s="137">
        <f>I11+I71+I89+I141+I172+I212+I249+I295</f>
        <v>633895.20000000007</v>
      </c>
      <c r="J10" s="212">
        <f t="shared" ref="J10:J15" si="1">K10+L10</f>
        <v>4871681.7</v>
      </c>
      <c r="K10" s="212">
        <f>K11+K71+K89+K141+K172+K212+K249+K281+K295</f>
        <v>1797175</v>
      </c>
      <c r="L10" s="137">
        <f>L11+L71+L89+L141+L172+L212+L249+L295</f>
        <v>3074506.7</v>
      </c>
      <c r="M10" s="212">
        <f>N10+O10</f>
        <v>4911835</v>
      </c>
      <c r="N10" s="212">
        <f>N11+N71+N89+N141+N172+N212+N249+N281+N295</f>
        <v>2001125</v>
      </c>
      <c r="O10" s="138">
        <f>O11+O71+O89+O141+O172+O212+O249</f>
        <v>2910710</v>
      </c>
      <c r="P10" s="128">
        <f t="shared" ref="P10:R11" si="2">M10-J10</f>
        <v>40153.299999999814</v>
      </c>
      <c r="Q10" s="128">
        <f t="shared" si="2"/>
        <v>203950</v>
      </c>
      <c r="R10" s="128">
        <f t="shared" si="2"/>
        <v>-163796.70000000019</v>
      </c>
      <c r="S10" s="212">
        <f>T10+U10</f>
        <v>3272453</v>
      </c>
      <c r="T10" s="212">
        <f>T11+T71+T89+T141+T172+T212+T249+T281+T295</f>
        <v>2203953</v>
      </c>
      <c r="U10" s="212">
        <f>U11+U71+U89+U141+U172+U212+U249</f>
        <v>1068500</v>
      </c>
      <c r="V10" s="212">
        <f>W10+X10</f>
        <v>4605753</v>
      </c>
      <c r="W10" s="212">
        <f>W11+W71+W89+W141+W172+W212+W249+W281+W295</f>
        <v>2386253</v>
      </c>
      <c r="X10" s="212">
        <f>X11+X71+X89+X141+X172+X212+X249</f>
        <v>2219500</v>
      </c>
      <c r="Y10" s="103"/>
    </row>
    <row r="11" spans="1:26" s="88" customFormat="1" ht="30.75" customHeight="1">
      <c r="A11" s="209" t="s">
        <v>243</v>
      </c>
      <c r="B11" s="210" t="s">
        <v>244</v>
      </c>
      <c r="C11" s="210" t="s">
        <v>245</v>
      </c>
      <c r="D11" s="210" t="s">
        <v>245</v>
      </c>
      <c r="E11" s="135" t="s">
        <v>310</v>
      </c>
      <c r="F11" s="136"/>
      <c r="G11" s="212">
        <f t="shared" si="0"/>
        <v>481446.89999999997</v>
      </c>
      <c r="H11" s="212">
        <f>H13+H44+H50+H58</f>
        <v>345017.89999999997</v>
      </c>
      <c r="I11" s="137">
        <f>I13+I50+I58</f>
        <v>136429</v>
      </c>
      <c r="J11" s="212">
        <f t="shared" si="1"/>
        <v>1076999.3999999999</v>
      </c>
      <c r="K11" s="212">
        <f>K13+K44+K50+K58</f>
        <v>491789</v>
      </c>
      <c r="L11" s="137">
        <f>L13+L50+L58</f>
        <v>585210.4</v>
      </c>
      <c r="M11" s="128">
        <f>N11+O11</f>
        <v>545749</v>
      </c>
      <c r="N11" s="212">
        <f>N13+N44+N58+N50</f>
        <v>504749</v>
      </c>
      <c r="O11" s="212">
        <f>O13+O50+O58</f>
        <v>41000</v>
      </c>
      <c r="P11" s="128">
        <f t="shared" si="2"/>
        <v>-531250.39999999991</v>
      </c>
      <c r="Q11" s="128">
        <f t="shared" si="2"/>
        <v>12960</v>
      </c>
      <c r="R11" s="128">
        <f t="shared" si="2"/>
        <v>-544210.4</v>
      </c>
      <c r="S11" s="128">
        <f>T11+U11</f>
        <v>531699</v>
      </c>
      <c r="T11" s="212">
        <f>T13+T44+T50+T58</f>
        <v>502199</v>
      </c>
      <c r="U11" s="212">
        <f>U13+U50+U58</f>
        <v>29500</v>
      </c>
      <c r="V11" s="128">
        <f>W11+X11</f>
        <v>534099</v>
      </c>
      <c r="W11" s="212">
        <f>W13+W44+W50+W58</f>
        <v>504599</v>
      </c>
      <c r="X11" s="212">
        <f>X13+X50+X58</f>
        <v>29500</v>
      </c>
      <c r="Y11" s="103"/>
    </row>
    <row r="12" spans="1:26" ht="12.75" customHeight="1">
      <c r="A12" s="96"/>
      <c r="B12" s="98"/>
      <c r="C12" s="98"/>
      <c r="D12" s="139"/>
      <c r="E12" s="140" t="s">
        <v>14</v>
      </c>
      <c r="F12" s="141"/>
      <c r="G12" s="212">
        <f t="shared" si="0"/>
        <v>0</v>
      </c>
      <c r="H12" s="212"/>
      <c r="I12" s="139"/>
      <c r="J12" s="212">
        <f t="shared" si="1"/>
        <v>0</v>
      </c>
      <c r="K12" s="212"/>
      <c r="L12" s="139"/>
      <c r="M12" s="139"/>
      <c r="N12" s="139"/>
      <c r="O12" s="139"/>
      <c r="P12" s="128"/>
      <c r="Q12" s="128"/>
      <c r="R12" s="128"/>
      <c r="S12" s="139"/>
      <c r="T12" s="139"/>
      <c r="U12" s="139"/>
      <c r="V12" s="139"/>
      <c r="W12" s="139"/>
      <c r="X12" s="139"/>
      <c r="Y12" s="101"/>
    </row>
    <row r="13" spans="1:26" s="88" customFormat="1" ht="50.25" customHeight="1">
      <c r="A13" s="209" t="s">
        <v>311</v>
      </c>
      <c r="B13" s="210" t="s">
        <v>244</v>
      </c>
      <c r="C13" s="210" t="s">
        <v>312</v>
      </c>
      <c r="D13" s="210" t="s">
        <v>245</v>
      </c>
      <c r="E13" s="142" t="s">
        <v>313</v>
      </c>
      <c r="F13" s="143"/>
      <c r="G13" s="212">
        <f t="shared" si="0"/>
        <v>328806.3</v>
      </c>
      <c r="H13" s="212">
        <f>H15</f>
        <v>327754.8</v>
      </c>
      <c r="I13" s="137">
        <f>I15</f>
        <v>1051.5</v>
      </c>
      <c r="J13" s="212">
        <f t="shared" si="1"/>
        <v>456505.4</v>
      </c>
      <c r="K13" s="212">
        <f>K15</f>
        <v>447340</v>
      </c>
      <c r="L13" s="137">
        <f>L15</f>
        <v>9165.4</v>
      </c>
      <c r="M13" s="212">
        <f>N13+O13</f>
        <v>463300</v>
      </c>
      <c r="N13" s="212">
        <f>N15</f>
        <v>457300</v>
      </c>
      <c r="O13" s="212">
        <f>O15</f>
        <v>6000</v>
      </c>
      <c r="P13" s="128">
        <f t="shared" ref="P13:R15" si="3">M13-J13</f>
        <v>6794.5999999999767</v>
      </c>
      <c r="Q13" s="128">
        <f t="shared" si="3"/>
        <v>9960</v>
      </c>
      <c r="R13" s="128">
        <f t="shared" si="3"/>
        <v>-3165.3999999999996</v>
      </c>
      <c r="S13" s="212">
        <f>T13+U13</f>
        <v>465700</v>
      </c>
      <c r="T13" s="212">
        <f>T15</f>
        <v>461200</v>
      </c>
      <c r="U13" s="212">
        <f>U15</f>
        <v>4500</v>
      </c>
      <c r="V13" s="212">
        <f>W13+X13</f>
        <v>468100</v>
      </c>
      <c r="W13" s="212">
        <f>W15</f>
        <v>463600</v>
      </c>
      <c r="X13" s="212">
        <f>X15</f>
        <v>4500</v>
      </c>
      <c r="Y13" s="103"/>
    </row>
    <row r="14" spans="1:26" ht="12.75" customHeight="1">
      <c r="A14" s="96"/>
      <c r="B14" s="98"/>
      <c r="C14" s="98"/>
      <c r="D14" s="139"/>
      <c r="E14" s="140" t="s">
        <v>210</v>
      </c>
      <c r="F14" s="141"/>
      <c r="G14" s="212">
        <f t="shared" si="0"/>
        <v>0</v>
      </c>
      <c r="H14" s="212"/>
      <c r="I14" s="139"/>
      <c r="J14" s="212">
        <f t="shared" si="1"/>
        <v>0</v>
      </c>
      <c r="K14" s="212"/>
      <c r="L14" s="139"/>
      <c r="M14" s="139"/>
      <c r="N14" s="139"/>
      <c r="O14" s="139"/>
      <c r="P14" s="128">
        <f t="shared" si="3"/>
        <v>0</v>
      </c>
      <c r="Q14" s="128">
        <f t="shared" si="3"/>
        <v>0</v>
      </c>
      <c r="R14" s="128">
        <f t="shared" si="3"/>
        <v>0</v>
      </c>
      <c r="S14" s="139"/>
      <c r="T14" s="139"/>
      <c r="U14" s="139"/>
      <c r="V14" s="139"/>
      <c r="W14" s="139"/>
      <c r="X14" s="139"/>
      <c r="Y14" s="101"/>
    </row>
    <row r="15" spans="1:26" s="88" customFormat="1" ht="30" customHeight="1">
      <c r="A15" s="209" t="s">
        <v>314</v>
      </c>
      <c r="B15" s="210" t="s">
        <v>244</v>
      </c>
      <c r="C15" s="210" t="s">
        <v>312</v>
      </c>
      <c r="D15" s="210" t="s">
        <v>312</v>
      </c>
      <c r="E15" s="144" t="s">
        <v>315</v>
      </c>
      <c r="F15" s="213"/>
      <c r="G15" s="212">
        <f t="shared" si="0"/>
        <v>328806.3</v>
      </c>
      <c r="H15" s="212">
        <f>H18+H19+H20+H21+H22+H23+H24+H25+H26+H27+H28+H29+H30+H31+H32+H33+H34+H35+H36+H37+H38+H39</f>
        <v>327754.8</v>
      </c>
      <c r="I15" s="100">
        <f>I41+I42+I43</f>
        <v>1051.5</v>
      </c>
      <c r="J15" s="212">
        <f t="shared" si="1"/>
        <v>456505.4</v>
      </c>
      <c r="K15" s="212">
        <f>K18+K19+K20+K21+K22+K23+K24+K25+K26+K27+K28+K29+K30+K31+K32+K33+K34+K35+K36+K37+K38+K39</f>
        <v>447340</v>
      </c>
      <c r="L15" s="100">
        <f>L41+L42+L43</f>
        <v>9165.4</v>
      </c>
      <c r="M15" s="100">
        <f>N15+O15</f>
        <v>463300</v>
      </c>
      <c r="N15" s="100">
        <f>N18+N19+N20+N21+N22+N23+N25+N26+N28+N29+N30+N31+N32+N33+N34+N35+N36+N37+N38+N39</f>
        <v>457300</v>
      </c>
      <c r="O15" s="100">
        <f>O41+O42+O43</f>
        <v>6000</v>
      </c>
      <c r="P15" s="128">
        <f t="shared" si="3"/>
        <v>6794.5999999999767</v>
      </c>
      <c r="Q15" s="128">
        <f t="shared" si="3"/>
        <v>9960</v>
      </c>
      <c r="R15" s="128">
        <f t="shared" si="3"/>
        <v>-3165.3999999999996</v>
      </c>
      <c r="S15" s="100">
        <f>T15+U15</f>
        <v>465700</v>
      </c>
      <c r="T15" s="100">
        <f>T18+T19+T20+T21+T22+T23+T25+T26+T28+T29+T30+T31+T32+T33+T34+T35+T36+T37+T38+T39</f>
        <v>461200</v>
      </c>
      <c r="U15" s="100">
        <f>U41+U42+U43</f>
        <v>4500</v>
      </c>
      <c r="V15" s="100">
        <f>W15+X15</f>
        <v>468100</v>
      </c>
      <c r="W15" s="100">
        <f>W18+W19+W20+W21+W22+W23+W25+W26+W28+W29+W30+W31+W32+W33+W34+W35+W36+W37+W38+W39</f>
        <v>463600</v>
      </c>
      <c r="X15" s="100">
        <f>X41+X42+X43</f>
        <v>4500</v>
      </c>
      <c r="Y15" s="103"/>
    </row>
    <row r="16" spans="1:26" ht="12.75" customHeight="1">
      <c r="A16" s="96"/>
      <c r="B16" s="98"/>
      <c r="C16" s="98"/>
      <c r="D16" s="139"/>
      <c r="E16" s="140" t="s">
        <v>14</v>
      </c>
      <c r="F16" s="141"/>
      <c r="G16" s="212"/>
      <c r="H16" s="212"/>
      <c r="I16" s="139"/>
      <c r="J16" s="212"/>
      <c r="K16" s="212"/>
      <c r="L16" s="139"/>
      <c r="M16" s="139"/>
      <c r="N16" s="139"/>
      <c r="O16" s="139"/>
      <c r="P16" s="128"/>
      <c r="Q16" s="128"/>
      <c r="R16" s="128"/>
      <c r="S16" s="139"/>
      <c r="T16" s="139"/>
      <c r="U16" s="139"/>
      <c r="V16" s="139"/>
      <c r="W16" s="139"/>
      <c r="X16" s="139"/>
      <c r="Y16" s="101"/>
    </row>
    <row r="17" spans="1:25" s="88" customFormat="1" ht="16.5" customHeight="1">
      <c r="A17" s="209"/>
      <c r="B17" s="210"/>
      <c r="C17" s="210"/>
      <c r="D17" s="100"/>
      <c r="E17" s="142" t="s">
        <v>316</v>
      </c>
      <c r="F17" s="145"/>
      <c r="G17" s="212"/>
      <c r="H17" s="212"/>
      <c r="I17" s="146"/>
      <c r="J17" s="212"/>
      <c r="K17" s="212"/>
      <c r="L17" s="146"/>
      <c r="M17" s="146"/>
      <c r="N17" s="146"/>
      <c r="O17" s="146"/>
      <c r="P17" s="128"/>
      <c r="Q17" s="128"/>
      <c r="R17" s="128"/>
      <c r="S17" s="146"/>
      <c r="T17" s="146"/>
      <c r="U17" s="146"/>
      <c r="V17" s="146"/>
      <c r="W17" s="146"/>
      <c r="X17" s="146"/>
      <c r="Y17" s="103"/>
    </row>
    <row r="18" spans="1:25" ht="79.5" customHeight="1">
      <c r="A18" s="96"/>
      <c r="B18" s="98"/>
      <c r="C18" s="98"/>
      <c r="D18" s="139"/>
      <c r="E18" s="140" t="s">
        <v>317</v>
      </c>
      <c r="F18" s="147">
        <v>4111</v>
      </c>
      <c r="G18" s="212">
        <f t="shared" ref="G18:G40" si="4">H18</f>
        <v>216805.6</v>
      </c>
      <c r="H18" s="212">
        <v>216805.6</v>
      </c>
      <c r="I18" s="98" t="s">
        <v>271</v>
      </c>
      <c r="J18" s="212">
        <f t="shared" ref="J18:J40" si="5">K18</f>
        <v>280000</v>
      </c>
      <c r="K18" s="212">
        <v>280000</v>
      </c>
      <c r="L18" s="98" t="s">
        <v>271</v>
      </c>
      <c r="M18" s="102">
        <f t="shared" ref="M18:M39" si="6">N18</f>
        <v>280000</v>
      </c>
      <c r="N18" s="102">
        <v>280000</v>
      </c>
      <c r="O18" s="210" t="s">
        <v>271</v>
      </c>
      <c r="P18" s="100">
        <f t="shared" ref="P18:P40" si="7">M18-J18</f>
        <v>0</v>
      </c>
      <c r="Q18" s="100">
        <f t="shared" ref="Q18:Q40" si="8">N18-K18</f>
        <v>0</v>
      </c>
      <c r="R18" s="100" t="s">
        <v>271</v>
      </c>
      <c r="S18" s="102">
        <f t="shared" ref="S18:S39" si="9">T18</f>
        <v>280000</v>
      </c>
      <c r="T18" s="102">
        <v>280000</v>
      </c>
      <c r="U18" s="210" t="s">
        <v>271</v>
      </c>
      <c r="V18" s="102">
        <f t="shared" ref="V18:V39" si="10">W18</f>
        <v>280000</v>
      </c>
      <c r="W18" s="102">
        <v>280000</v>
      </c>
      <c r="X18" s="210" t="s">
        <v>271</v>
      </c>
      <c r="Y18" s="224" t="s">
        <v>318</v>
      </c>
    </row>
    <row r="19" spans="1:25" ht="27" customHeight="1">
      <c r="A19" s="96"/>
      <c r="B19" s="98"/>
      <c r="C19" s="98"/>
      <c r="D19" s="139"/>
      <c r="E19" s="140" t="s">
        <v>319</v>
      </c>
      <c r="F19" s="134">
        <v>4112</v>
      </c>
      <c r="G19" s="212">
        <f t="shared" si="4"/>
        <v>17915</v>
      </c>
      <c r="H19" s="212">
        <v>17915</v>
      </c>
      <c r="I19" s="98" t="s">
        <v>271</v>
      </c>
      <c r="J19" s="212">
        <f t="shared" si="5"/>
        <v>35000</v>
      </c>
      <c r="K19" s="212">
        <v>35000</v>
      </c>
      <c r="L19" s="98" t="s">
        <v>271</v>
      </c>
      <c r="M19" s="102">
        <f t="shared" si="6"/>
        <v>35000</v>
      </c>
      <c r="N19" s="102">
        <v>35000</v>
      </c>
      <c r="O19" s="210" t="s">
        <v>271</v>
      </c>
      <c r="P19" s="100">
        <f t="shared" si="7"/>
        <v>0</v>
      </c>
      <c r="Q19" s="100">
        <f t="shared" si="8"/>
        <v>0</v>
      </c>
      <c r="R19" s="100" t="s">
        <v>271</v>
      </c>
      <c r="S19" s="102">
        <f t="shared" si="9"/>
        <v>35000</v>
      </c>
      <c r="T19" s="102">
        <v>35000</v>
      </c>
      <c r="U19" s="210" t="s">
        <v>271</v>
      </c>
      <c r="V19" s="102">
        <f t="shared" si="10"/>
        <v>35000</v>
      </c>
      <c r="W19" s="102">
        <v>35000</v>
      </c>
      <c r="X19" s="210" t="s">
        <v>271</v>
      </c>
      <c r="Y19" s="101"/>
    </row>
    <row r="20" spans="1:25" ht="48.75" customHeight="1">
      <c r="A20" s="96"/>
      <c r="B20" s="98"/>
      <c r="C20" s="98"/>
      <c r="D20" s="139"/>
      <c r="E20" s="140" t="s">
        <v>320</v>
      </c>
      <c r="F20" s="147">
        <v>4212</v>
      </c>
      <c r="G20" s="212">
        <f t="shared" si="4"/>
        <v>59329.5</v>
      </c>
      <c r="H20" s="212">
        <v>59329.5</v>
      </c>
      <c r="I20" s="98" t="s">
        <v>271</v>
      </c>
      <c r="J20" s="212">
        <f t="shared" si="5"/>
        <v>75040</v>
      </c>
      <c r="K20" s="212">
        <v>75040</v>
      </c>
      <c r="L20" s="98" t="s">
        <v>271</v>
      </c>
      <c r="M20" s="102">
        <f t="shared" si="6"/>
        <v>85000</v>
      </c>
      <c r="N20" s="204">
        <v>85000</v>
      </c>
      <c r="O20" s="210" t="s">
        <v>271</v>
      </c>
      <c r="P20" s="100">
        <f t="shared" si="7"/>
        <v>9960</v>
      </c>
      <c r="Q20" s="100">
        <f t="shared" si="8"/>
        <v>9960</v>
      </c>
      <c r="R20" s="100" t="s">
        <v>271</v>
      </c>
      <c r="S20" s="102">
        <f t="shared" si="9"/>
        <v>88000</v>
      </c>
      <c r="T20" s="102">
        <v>88000</v>
      </c>
      <c r="U20" s="210" t="s">
        <v>271</v>
      </c>
      <c r="V20" s="102">
        <f t="shared" si="10"/>
        <v>90000</v>
      </c>
      <c r="W20" s="102">
        <v>90000</v>
      </c>
      <c r="X20" s="210" t="s">
        <v>271</v>
      </c>
      <c r="Y20" s="109" t="s">
        <v>321</v>
      </c>
    </row>
    <row r="21" spans="1:25" ht="21" customHeight="1">
      <c r="A21" s="96"/>
      <c r="B21" s="98"/>
      <c r="C21" s="98"/>
      <c r="D21" s="139"/>
      <c r="E21" s="140" t="s">
        <v>322</v>
      </c>
      <c r="F21" s="134">
        <v>4213</v>
      </c>
      <c r="G21" s="212">
        <f t="shared" si="4"/>
        <v>1444.6</v>
      </c>
      <c r="H21" s="212">
        <v>1444.6</v>
      </c>
      <c r="I21" s="98" t="s">
        <v>271</v>
      </c>
      <c r="J21" s="212">
        <f t="shared" si="5"/>
        <v>2500</v>
      </c>
      <c r="K21" s="212">
        <v>2500</v>
      </c>
      <c r="L21" s="98" t="s">
        <v>271</v>
      </c>
      <c r="M21" s="102">
        <f t="shared" si="6"/>
        <v>2500</v>
      </c>
      <c r="N21" s="204">
        <v>2500</v>
      </c>
      <c r="O21" s="98" t="s">
        <v>271</v>
      </c>
      <c r="P21" s="100">
        <f t="shared" si="7"/>
        <v>0</v>
      </c>
      <c r="Q21" s="100">
        <f t="shared" si="8"/>
        <v>0</v>
      </c>
      <c r="R21" s="225" t="s">
        <v>271</v>
      </c>
      <c r="S21" s="102">
        <f t="shared" si="9"/>
        <v>2500</v>
      </c>
      <c r="T21" s="102">
        <v>2500</v>
      </c>
      <c r="U21" s="210" t="s">
        <v>271</v>
      </c>
      <c r="V21" s="102">
        <f t="shared" si="10"/>
        <v>2500</v>
      </c>
      <c r="W21" s="102">
        <v>2500</v>
      </c>
      <c r="X21" s="210" t="s">
        <v>271</v>
      </c>
      <c r="Y21" s="337" t="s">
        <v>323</v>
      </c>
    </row>
    <row r="22" spans="1:25" ht="21" customHeight="1">
      <c r="A22" s="96"/>
      <c r="B22" s="98"/>
      <c r="C22" s="98"/>
      <c r="D22" s="139"/>
      <c r="E22" s="140" t="s">
        <v>324</v>
      </c>
      <c r="F22" s="134">
        <v>4214</v>
      </c>
      <c r="G22" s="212">
        <f t="shared" si="4"/>
        <v>3651.5</v>
      </c>
      <c r="H22" s="212">
        <v>3651.5</v>
      </c>
      <c r="I22" s="98" t="s">
        <v>271</v>
      </c>
      <c r="J22" s="212">
        <f t="shared" si="5"/>
        <v>8000</v>
      </c>
      <c r="K22" s="212">
        <v>8000</v>
      </c>
      <c r="L22" s="98" t="s">
        <v>271</v>
      </c>
      <c r="M22" s="102">
        <f t="shared" si="6"/>
        <v>8000</v>
      </c>
      <c r="N22" s="204">
        <v>8000</v>
      </c>
      <c r="O22" s="98" t="s">
        <v>271</v>
      </c>
      <c r="P22" s="100">
        <f t="shared" si="7"/>
        <v>0</v>
      </c>
      <c r="Q22" s="100">
        <f t="shared" si="8"/>
        <v>0</v>
      </c>
      <c r="R22" s="225" t="s">
        <v>271</v>
      </c>
      <c r="S22" s="102">
        <f t="shared" si="9"/>
        <v>8000</v>
      </c>
      <c r="T22" s="102">
        <v>8000</v>
      </c>
      <c r="U22" s="210" t="s">
        <v>271</v>
      </c>
      <c r="V22" s="102">
        <f t="shared" si="10"/>
        <v>8000</v>
      </c>
      <c r="W22" s="102">
        <v>8000</v>
      </c>
      <c r="X22" s="210" t="s">
        <v>271</v>
      </c>
      <c r="Y22" s="338"/>
    </row>
    <row r="23" spans="1:25" ht="21" customHeight="1">
      <c r="A23" s="96"/>
      <c r="B23" s="98"/>
      <c r="C23" s="98"/>
      <c r="D23" s="139"/>
      <c r="E23" s="140" t="s">
        <v>325</v>
      </c>
      <c r="F23" s="134">
        <v>4215</v>
      </c>
      <c r="G23" s="212">
        <f t="shared" si="4"/>
        <v>255</v>
      </c>
      <c r="H23" s="212">
        <v>255</v>
      </c>
      <c r="I23" s="98" t="s">
        <v>271</v>
      </c>
      <c r="J23" s="212">
        <f t="shared" si="5"/>
        <v>700</v>
      </c>
      <c r="K23" s="212">
        <v>700</v>
      </c>
      <c r="L23" s="98" t="s">
        <v>271</v>
      </c>
      <c r="M23" s="102">
        <f t="shared" si="6"/>
        <v>700</v>
      </c>
      <c r="N23" s="205">
        <v>700</v>
      </c>
      <c r="O23" s="98" t="s">
        <v>271</v>
      </c>
      <c r="P23" s="100">
        <f t="shared" si="7"/>
        <v>0</v>
      </c>
      <c r="Q23" s="100">
        <f t="shared" si="8"/>
        <v>0</v>
      </c>
      <c r="R23" s="225" t="s">
        <v>271</v>
      </c>
      <c r="S23" s="102">
        <f t="shared" si="9"/>
        <v>700</v>
      </c>
      <c r="T23" s="102">
        <v>700</v>
      </c>
      <c r="U23" s="210" t="s">
        <v>271</v>
      </c>
      <c r="V23" s="102">
        <f t="shared" si="10"/>
        <v>700</v>
      </c>
      <c r="W23" s="102">
        <v>700</v>
      </c>
      <c r="X23" s="210" t="s">
        <v>271</v>
      </c>
      <c r="Y23" s="339"/>
    </row>
    <row r="24" spans="1:25" ht="21" customHeight="1">
      <c r="A24" s="96"/>
      <c r="B24" s="98"/>
      <c r="C24" s="98"/>
      <c r="D24" s="139"/>
      <c r="E24" s="140" t="s">
        <v>326</v>
      </c>
      <c r="F24" s="134">
        <v>4216</v>
      </c>
      <c r="G24" s="212">
        <f t="shared" si="4"/>
        <v>0</v>
      </c>
      <c r="H24" s="212">
        <v>0</v>
      </c>
      <c r="I24" s="98" t="s">
        <v>271</v>
      </c>
      <c r="J24" s="212">
        <f t="shared" si="5"/>
        <v>0</v>
      </c>
      <c r="K24" s="212">
        <v>0</v>
      </c>
      <c r="L24" s="98" t="s">
        <v>271</v>
      </c>
      <c r="M24" s="102">
        <f t="shared" si="6"/>
        <v>0</v>
      </c>
      <c r="N24" s="102">
        <v>0</v>
      </c>
      <c r="O24" s="98" t="s">
        <v>271</v>
      </c>
      <c r="P24" s="100">
        <f t="shared" si="7"/>
        <v>0</v>
      </c>
      <c r="Q24" s="100">
        <f t="shared" si="8"/>
        <v>0</v>
      </c>
      <c r="R24" s="225" t="s">
        <v>271</v>
      </c>
      <c r="S24" s="102">
        <f t="shared" si="9"/>
        <v>0</v>
      </c>
      <c r="T24" s="102">
        <v>0</v>
      </c>
      <c r="U24" s="210" t="s">
        <v>271</v>
      </c>
      <c r="V24" s="102">
        <f t="shared" si="10"/>
        <v>0</v>
      </c>
      <c r="W24" s="102">
        <v>0</v>
      </c>
      <c r="X24" s="210" t="s">
        <v>271</v>
      </c>
      <c r="Y24" s="101"/>
    </row>
    <row r="25" spans="1:25" ht="21" customHeight="1">
      <c r="A25" s="96"/>
      <c r="B25" s="98"/>
      <c r="C25" s="98"/>
      <c r="D25" s="139"/>
      <c r="E25" s="140" t="s">
        <v>327</v>
      </c>
      <c r="F25" s="134">
        <v>4221</v>
      </c>
      <c r="G25" s="212">
        <f t="shared" si="4"/>
        <v>1235</v>
      </c>
      <c r="H25" s="212">
        <v>1235</v>
      </c>
      <c r="I25" s="98" t="s">
        <v>271</v>
      </c>
      <c r="J25" s="212">
        <f t="shared" si="5"/>
        <v>2000</v>
      </c>
      <c r="K25" s="212">
        <v>2000</v>
      </c>
      <c r="L25" s="98" t="s">
        <v>271</v>
      </c>
      <c r="M25" s="102">
        <f t="shared" si="6"/>
        <v>2000</v>
      </c>
      <c r="N25" s="102">
        <v>2000</v>
      </c>
      <c r="O25" s="98" t="s">
        <v>271</v>
      </c>
      <c r="P25" s="100">
        <f t="shared" si="7"/>
        <v>0</v>
      </c>
      <c r="Q25" s="100">
        <f t="shared" si="8"/>
        <v>0</v>
      </c>
      <c r="R25" s="225" t="s">
        <v>271</v>
      </c>
      <c r="S25" s="102">
        <f t="shared" si="9"/>
        <v>2200</v>
      </c>
      <c r="T25" s="102">
        <v>2200</v>
      </c>
      <c r="U25" s="210" t="s">
        <v>271</v>
      </c>
      <c r="V25" s="102">
        <f t="shared" si="10"/>
        <v>2200</v>
      </c>
      <c r="W25" s="102">
        <v>2200</v>
      </c>
      <c r="X25" s="210" t="s">
        <v>271</v>
      </c>
      <c r="Y25" s="340" t="s">
        <v>328</v>
      </c>
    </row>
    <row r="26" spans="1:25" ht="21" customHeight="1">
      <c r="A26" s="96"/>
      <c r="B26" s="98"/>
      <c r="C26" s="98"/>
      <c r="D26" s="139"/>
      <c r="E26" s="140" t="s">
        <v>329</v>
      </c>
      <c r="F26" s="134">
        <v>4222</v>
      </c>
      <c r="G26" s="212">
        <f t="shared" si="4"/>
        <v>765</v>
      </c>
      <c r="H26" s="212">
        <v>765</v>
      </c>
      <c r="I26" s="98" t="s">
        <v>271</v>
      </c>
      <c r="J26" s="212">
        <f t="shared" si="5"/>
        <v>2000</v>
      </c>
      <c r="K26" s="212">
        <v>2000</v>
      </c>
      <c r="L26" s="98" t="s">
        <v>271</v>
      </c>
      <c r="M26" s="102">
        <f t="shared" si="6"/>
        <v>2000</v>
      </c>
      <c r="N26" s="102">
        <v>2000</v>
      </c>
      <c r="O26" s="98" t="s">
        <v>271</v>
      </c>
      <c r="P26" s="100">
        <f t="shared" si="7"/>
        <v>0</v>
      </c>
      <c r="Q26" s="100">
        <f t="shared" si="8"/>
        <v>0</v>
      </c>
      <c r="R26" s="225" t="s">
        <v>271</v>
      </c>
      <c r="S26" s="102">
        <f t="shared" si="9"/>
        <v>2000</v>
      </c>
      <c r="T26" s="102">
        <v>2000</v>
      </c>
      <c r="U26" s="210" t="s">
        <v>271</v>
      </c>
      <c r="V26" s="102">
        <f t="shared" si="10"/>
        <v>2000</v>
      </c>
      <c r="W26" s="102">
        <v>2000</v>
      </c>
      <c r="X26" s="210" t="s">
        <v>271</v>
      </c>
      <c r="Y26" s="341"/>
    </row>
    <row r="27" spans="1:25" ht="21" customHeight="1">
      <c r="A27" s="96"/>
      <c r="B27" s="98"/>
      <c r="C27" s="98"/>
      <c r="D27" s="139"/>
      <c r="E27" s="140" t="s">
        <v>330</v>
      </c>
      <c r="F27" s="134">
        <v>4231</v>
      </c>
      <c r="G27" s="212">
        <f t="shared" si="4"/>
        <v>0</v>
      </c>
      <c r="H27" s="212">
        <v>0</v>
      </c>
      <c r="I27" s="98" t="s">
        <v>271</v>
      </c>
      <c r="J27" s="212">
        <f t="shared" si="5"/>
        <v>0</v>
      </c>
      <c r="K27" s="212">
        <v>0</v>
      </c>
      <c r="L27" s="98" t="s">
        <v>271</v>
      </c>
      <c r="M27" s="102">
        <f t="shared" si="6"/>
        <v>0</v>
      </c>
      <c r="N27" s="102">
        <v>0</v>
      </c>
      <c r="O27" s="98" t="s">
        <v>271</v>
      </c>
      <c r="P27" s="100">
        <f t="shared" si="7"/>
        <v>0</v>
      </c>
      <c r="Q27" s="100">
        <f t="shared" si="8"/>
        <v>0</v>
      </c>
      <c r="R27" s="225" t="s">
        <v>271</v>
      </c>
      <c r="S27" s="102">
        <f t="shared" si="9"/>
        <v>0</v>
      </c>
      <c r="T27" s="102">
        <v>0</v>
      </c>
      <c r="U27" s="210" t="s">
        <v>271</v>
      </c>
      <c r="V27" s="102">
        <f t="shared" si="10"/>
        <v>0</v>
      </c>
      <c r="W27" s="102">
        <v>0</v>
      </c>
      <c r="X27" s="210" t="s">
        <v>271</v>
      </c>
      <c r="Y27" s="108"/>
    </row>
    <row r="28" spans="1:25" ht="54.75" customHeight="1">
      <c r="A28" s="96"/>
      <c r="B28" s="98"/>
      <c r="C28" s="98"/>
      <c r="D28" s="139"/>
      <c r="E28" s="140" t="s">
        <v>331</v>
      </c>
      <c r="F28" s="134">
        <v>4232</v>
      </c>
      <c r="G28" s="212">
        <f t="shared" si="4"/>
        <v>2922</v>
      </c>
      <c r="H28" s="212">
        <v>2922</v>
      </c>
      <c r="I28" s="98" t="s">
        <v>271</v>
      </c>
      <c r="J28" s="212">
        <f t="shared" si="5"/>
        <v>4000</v>
      </c>
      <c r="K28" s="212">
        <v>4000</v>
      </c>
      <c r="L28" s="98" t="s">
        <v>271</v>
      </c>
      <c r="M28" s="102">
        <f t="shared" si="6"/>
        <v>4000</v>
      </c>
      <c r="N28" s="102">
        <v>4000</v>
      </c>
      <c r="O28" s="98" t="s">
        <v>271</v>
      </c>
      <c r="P28" s="100">
        <f t="shared" si="7"/>
        <v>0</v>
      </c>
      <c r="Q28" s="100">
        <f t="shared" si="8"/>
        <v>0</v>
      </c>
      <c r="R28" s="225" t="s">
        <v>271</v>
      </c>
      <c r="S28" s="102">
        <f t="shared" si="9"/>
        <v>4200</v>
      </c>
      <c r="T28" s="102">
        <v>4200</v>
      </c>
      <c r="U28" s="210" t="s">
        <v>271</v>
      </c>
      <c r="V28" s="102">
        <f t="shared" si="10"/>
        <v>4500</v>
      </c>
      <c r="W28" s="102">
        <v>4500</v>
      </c>
      <c r="X28" s="210" t="s">
        <v>271</v>
      </c>
      <c r="Y28" s="108" t="s">
        <v>332</v>
      </c>
    </row>
    <row r="29" spans="1:25" ht="30" customHeight="1">
      <c r="A29" s="96"/>
      <c r="B29" s="98"/>
      <c r="C29" s="98"/>
      <c r="D29" s="139"/>
      <c r="E29" s="140" t="s">
        <v>333</v>
      </c>
      <c r="F29" s="134">
        <v>4233</v>
      </c>
      <c r="G29" s="212">
        <f t="shared" si="4"/>
        <v>67</v>
      </c>
      <c r="H29" s="212">
        <v>67</v>
      </c>
      <c r="I29" s="98" t="s">
        <v>271</v>
      </c>
      <c r="J29" s="212">
        <f t="shared" si="5"/>
        <v>300</v>
      </c>
      <c r="K29" s="212">
        <v>300</v>
      </c>
      <c r="L29" s="98" t="s">
        <v>271</v>
      </c>
      <c r="M29" s="102">
        <f t="shared" si="6"/>
        <v>300</v>
      </c>
      <c r="N29" s="102">
        <v>300</v>
      </c>
      <c r="O29" s="98" t="s">
        <v>271</v>
      </c>
      <c r="P29" s="100">
        <f t="shared" si="7"/>
        <v>0</v>
      </c>
      <c r="Q29" s="100">
        <f t="shared" si="8"/>
        <v>0</v>
      </c>
      <c r="R29" s="225" t="s">
        <v>271</v>
      </c>
      <c r="S29" s="102">
        <f t="shared" si="9"/>
        <v>300</v>
      </c>
      <c r="T29" s="102">
        <v>300</v>
      </c>
      <c r="U29" s="210" t="s">
        <v>271</v>
      </c>
      <c r="V29" s="102">
        <f t="shared" si="10"/>
        <v>400</v>
      </c>
      <c r="W29" s="102">
        <v>400</v>
      </c>
      <c r="X29" s="210" t="s">
        <v>271</v>
      </c>
      <c r="Y29" s="108"/>
    </row>
    <row r="30" spans="1:25" ht="21" customHeight="1">
      <c r="A30" s="96"/>
      <c r="B30" s="98"/>
      <c r="C30" s="98"/>
      <c r="D30" s="139"/>
      <c r="E30" s="140" t="s">
        <v>334</v>
      </c>
      <c r="F30" s="134">
        <v>4234</v>
      </c>
      <c r="G30" s="212">
        <f t="shared" si="4"/>
        <v>1379.7</v>
      </c>
      <c r="H30" s="212">
        <v>1379.7</v>
      </c>
      <c r="I30" s="98" t="s">
        <v>271</v>
      </c>
      <c r="J30" s="212">
        <f t="shared" si="5"/>
        <v>1500</v>
      </c>
      <c r="K30" s="212">
        <v>1500</v>
      </c>
      <c r="L30" s="98" t="s">
        <v>271</v>
      </c>
      <c r="M30" s="102">
        <f t="shared" si="6"/>
        <v>1500</v>
      </c>
      <c r="N30" s="102">
        <v>1500</v>
      </c>
      <c r="O30" s="98" t="s">
        <v>271</v>
      </c>
      <c r="P30" s="100">
        <f t="shared" si="7"/>
        <v>0</v>
      </c>
      <c r="Q30" s="100">
        <f t="shared" si="8"/>
        <v>0</v>
      </c>
      <c r="R30" s="225" t="s">
        <v>271</v>
      </c>
      <c r="S30" s="102">
        <f t="shared" si="9"/>
        <v>2000</v>
      </c>
      <c r="T30" s="102">
        <v>2000</v>
      </c>
      <c r="U30" s="210" t="s">
        <v>271</v>
      </c>
      <c r="V30" s="102">
        <f t="shared" si="10"/>
        <v>2000</v>
      </c>
      <c r="W30" s="102">
        <v>2000</v>
      </c>
      <c r="X30" s="210" t="s">
        <v>271</v>
      </c>
      <c r="Y30" s="108"/>
    </row>
    <row r="31" spans="1:25" ht="21" customHeight="1">
      <c r="A31" s="96"/>
      <c r="B31" s="98"/>
      <c r="C31" s="98"/>
      <c r="D31" s="139"/>
      <c r="E31" s="140" t="s">
        <v>335</v>
      </c>
      <c r="F31" s="134">
        <v>4237</v>
      </c>
      <c r="G31" s="212">
        <f t="shared" si="4"/>
        <v>737.6</v>
      </c>
      <c r="H31" s="212">
        <v>737.6</v>
      </c>
      <c r="I31" s="98" t="s">
        <v>271</v>
      </c>
      <c r="J31" s="212">
        <f t="shared" si="5"/>
        <v>2000</v>
      </c>
      <c r="K31" s="212">
        <v>2000</v>
      </c>
      <c r="L31" s="98" t="s">
        <v>271</v>
      </c>
      <c r="M31" s="102">
        <f t="shared" si="6"/>
        <v>2000</v>
      </c>
      <c r="N31" s="102">
        <v>2000</v>
      </c>
      <c r="O31" s="98" t="s">
        <v>271</v>
      </c>
      <c r="P31" s="100">
        <f t="shared" si="7"/>
        <v>0</v>
      </c>
      <c r="Q31" s="100">
        <f t="shared" si="8"/>
        <v>0</v>
      </c>
      <c r="R31" s="225" t="s">
        <v>271</v>
      </c>
      <c r="S31" s="102">
        <f t="shared" si="9"/>
        <v>2000</v>
      </c>
      <c r="T31" s="102">
        <v>2000</v>
      </c>
      <c r="U31" s="210" t="s">
        <v>271</v>
      </c>
      <c r="V31" s="102">
        <f t="shared" si="10"/>
        <v>2000</v>
      </c>
      <c r="W31" s="102">
        <v>2000</v>
      </c>
      <c r="X31" s="210" t="s">
        <v>271</v>
      </c>
      <c r="Y31" s="108"/>
    </row>
    <row r="32" spans="1:25" ht="21" customHeight="1">
      <c r="A32" s="96"/>
      <c r="B32" s="98"/>
      <c r="C32" s="98"/>
      <c r="D32" s="139"/>
      <c r="E32" s="140" t="s">
        <v>336</v>
      </c>
      <c r="F32" s="134">
        <v>4239</v>
      </c>
      <c r="G32" s="212">
        <f t="shared" si="4"/>
        <v>2528</v>
      </c>
      <c r="H32" s="212">
        <v>2528</v>
      </c>
      <c r="I32" s="98" t="s">
        <v>271</v>
      </c>
      <c r="J32" s="212">
        <f t="shared" si="5"/>
        <v>4500</v>
      </c>
      <c r="K32" s="212">
        <v>4500</v>
      </c>
      <c r="L32" s="98" t="s">
        <v>271</v>
      </c>
      <c r="M32" s="102">
        <f t="shared" si="6"/>
        <v>4500</v>
      </c>
      <c r="N32" s="102">
        <v>4500</v>
      </c>
      <c r="O32" s="98" t="s">
        <v>271</v>
      </c>
      <c r="P32" s="100">
        <f t="shared" si="7"/>
        <v>0</v>
      </c>
      <c r="Q32" s="100">
        <f t="shared" si="8"/>
        <v>0</v>
      </c>
      <c r="R32" s="225" t="s">
        <v>271</v>
      </c>
      <c r="S32" s="102">
        <f t="shared" si="9"/>
        <v>4500</v>
      </c>
      <c r="T32" s="102">
        <v>4500</v>
      </c>
      <c r="U32" s="210" t="s">
        <v>271</v>
      </c>
      <c r="V32" s="102">
        <f t="shared" si="10"/>
        <v>4500</v>
      </c>
      <c r="W32" s="102">
        <v>4500</v>
      </c>
      <c r="X32" s="210" t="s">
        <v>271</v>
      </c>
      <c r="Y32" s="342" t="s">
        <v>337</v>
      </c>
    </row>
    <row r="33" spans="1:25" ht="24.75" customHeight="1">
      <c r="A33" s="96"/>
      <c r="B33" s="98"/>
      <c r="C33" s="98"/>
      <c r="D33" s="139"/>
      <c r="E33" s="140" t="s">
        <v>338</v>
      </c>
      <c r="F33" s="134">
        <v>4241</v>
      </c>
      <c r="G33" s="212">
        <f t="shared" si="4"/>
        <v>3358.2</v>
      </c>
      <c r="H33" s="212">
        <v>3358.2</v>
      </c>
      <c r="I33" s="98" t="s">
        <v>271</v>
      </c>
      <c r="J33" s="212">
        <f t="shared" si="5"/>
        <v>4000</v>
      </c>
      <c r="K33" s="212">
        <v>4000</v>
      </c>
      <c r="L33" s="98" t="s">
        <v>271</v>
      </c>
      <c r="M33" s="102">
        <f t="shared" si="6"/>
        <v>4000</v>
      </c>
      <c r="N33" s="102">
        <v>4000</v>
      </c>
      <c r="O33" s="98" t="s">
        <v>271</v>
      </c>
      <c r="P33" s="100">
        <f t="shared" si="7"/>
        <v>0</v>
      </c>
      <c r="Q33" s="100">
        <f t="shared" si="8"/>
        <v>0</v>
      </c>
      <c r="R33" s="225" t="s">
        <v>271</v>
      </c>
      <c r="S33" s="102">
        <f t="shared" si="9"/>
        <v>4000</v>
      </c>
      <c r="T33" s="102">
        <v>4000</v>
      </c>
      <c r="U33" s="210" t="s">
        <v>271</v>
      </c>
      <c r="V33" s="102">
        <f t="shared" si="10"/>
        <v>4000</v>
      </c>
      <c r="W33" s="102">
        <v>4000</v>
      </c>
      <c r="X33" s="210" t="s">
        <v>271</v>
      </c>
      <c r="Y33" s="343"/>
    </row>
    <row r="34" spans="1:25" ht="78.75" customHeight="1">
      <c r="A34" s="96"/>
      <c r="B34" s="98"/>
      <c r="C34" s="98"/>
      <c r="D34" s="139"/>
      <c r="E34" s="212" t="s">
        <v>339</v>
      </c>
      <c r="F34" s="147">
        <v>4252</v>
      </c>
      <c r="G34" s="212">
        <f t="shared" si="4"/>
        <v>1999.2</v>
      </c>
      <c r="H34" s="212">
        <v>1999.2</v>
      </c>
      <c r="I34" s="210" t="s">
        <v>271</v>
      </c>
      <c r="J34" s="212">
        <f t="shared" si="5"/>
        <v>6500</v>
      </c>
      <c r="K34" s="212">
        <v>6500</v>
      </c>
      <c r="L34" s="210" t="s">
        <v>271</v>
      </c>
      <c r="M34" s="102">
        <f t="shared" si="6"/>
        <v>6500</v>
      </c>
      <c r="N34" s="102">
        <v>6500</v>
      </c>
      <c r="O34" s="210" t="s">
        <v>271</v>
      </c>
      <c r="P34" s="100">
        <f t="shared" si="7"/>
        <v>0</v>
      </c>
      <c r="Q34" s="100">
        <f t="shared" si="8"/>
        <v>0</v>
      </c>
      <c r="R34" s="100" t="s">
        <v>271</v>
      </c>
      <c r="S34" s="102">
        <f t="shared" si="9"/>
        <v>6500</v>
      </c>
      <c r="T34" s="102">
        <v>6500</v>
      </c>
      <c r="U34" s="210" t="s">
        <v>271</v>
      </c>
      <c r="V34" s="102">
        <f t="shared" si="10"/>
        <v>6500</v>
      </c>
      <c r="W34" s="102">
        <v>6500</v>
      </c>
      <c r="X34" s="210" t="s">
        <v>271</v>
      </c>
      <c r="Y34" s="95" t="s">
        <v>340</v>
      </c>
    </row>
    <row r="35" spans="1:25" ht="21" customHeight="1">
      <c r="A35" s="96"/>
      <c r="B35" s="98"/>
      <c r="C35" s="98"/>
      <c r="D35" s="139"/>
      <c r="E35" s="140" t="s">
        <v>341</v>
      </c>
      <c r="F35" s="134">
        <v>4261</v>
      </c>
      <c r="G35" s="212">
        <f t="shared" si="4"/>
        <v>996.9</v>
      </c>
      <c r="H35" s="212">
        <v>996.9</v>
      </c>
      <c r="I35" s="98" t="s">
        <v>271</v>
      </c>
      <c r="J35" s="212">
        <f t="shared" si="5"/>
        <v>2000</v>
      </c>
      <c r="K35" s="212">
        <v>2000</v>
      </c>
      <c r="L35" s="98" t="s">
        <v>271</v>
      </c>
      <c r="M35" s="102">
        <f t="shared" si="6"/>
        <v>2000</v>
      </c>
      <c r="N35" s="102">
        <v>2000</v>
      </c>
      <c r="O35" s="210" t="s">
        <v>271</v>
      </c>
      <c r="P35" s="100">
        <f t="shared" si="7"/>
        <v>0</v>
      </c>
      <c r="Q35" s="100">
        <f t="shared" si="8"/>
        <v>0</v>
      </c>
      <c r="R35" s="225" t="s">
        <v>271</v>
      </c>
      <c r="S35" s="102">
        <f t="shared" si="9"/>
        <v>2000</v>
      </c>
      <c r="T35" s="102">
        <v>2000</v>
      </c>
      <c r="U35" s="210" t="s">
        <v>271</v>
      </c>
      <c r="V35" s="102">
        <f t="shared" si="10"/>
        <v>2000</v>
      </c>
      <c r="W35" s="102">
        <v>2000</v>
      </c>
      <c r="X35" s="210" t="s">
        <v>271</v>
      </c>
      <c r="Y35" s="340" t="s">
        <v>342</v>
      </c>
    </row>
    <row r="36" spans="1:25" ht="21" customHeight="1">
      <c r="A36" s="96"/>
      <c r="B36" s="98"/>
      <c r="C36" s="98"/>
      <c r="D36" s="139"/>
      <c r="E36" s="140" t="s">
        <v>343</v>
      </c>
      <c r="F36" s="134">
        <v>4264</v>
      </c>
      <c r="G36" s="212">
        <f t="shared" si="4"/>
        <v>10740.8</v>
      </c>
      <c r="H36" s="212">
        <v>10740.8</v>
      </c>
      <c r="I36" s="98" t="s">
        <v>271</v>
      </c>
      <c r="J36" s="212">
        <f t="shared" si="5"/>
        <v>13000</v>
      </c>
      <c r="K36" s="212">
        <v>13000</v>
      </c>
      <c r="L36" s="98" t="s">
        <v>271</v>
      </c>
      <c r="M36" s="102">
        <f t="shared" si="6"/>
        <v>13000</v>
      </c>
      <c r="N36" s="102">
        <v>13000</v>
      </c>
      <c r="O36" s="210" t="s">
        <v>271</v>
      </c>
      <c r="P36" s="100">
        <f t="shared" si="7"/>
        <v>0</v>
      </c>
      <c r="Q36" s="100">
        <f t="shared" si="8"/>
        <v>0</v>
      </c>
      <c r="R36" s="225" t="s">
        <v>271</v>
      </c>
      <c r="S36" s="102">
        <f t="shared" si="9"/>
        <v>13000</v>
      </c>
      <c r="T36" s="102">
        <v>13000</v>
      </c>
      <c r="U36" s="210" t="s">
        <v>271</v>
      </c>
      <c r="V36" s="102">
        <f t="shared" si="10"/>
        <v>13000</v>
      </c>
      <c r="W36" s="102">
        <v>13000</v>
      </c>
      <c r="X36" s="210" t="s">
        <v>271</v>
      </c>
      <c r="Y36" s="344"/>
    </row>
    <row r="37" spans="1:25" ht="21" customHeight="1">
      <c r="A37" s="96"/>
      <c r="B37" s="98"/>
      <c r="C37" s="98"/>
      <c r="D37" s="139"/>
      <c r="E37" s="140" t="s">
        <v>344</v>
      </c>
      <c r="F37" s="134">
        <v>4267</v>
      </c>
      <c r="G37" s="212">
        <f t="shared" si="4"/>
        <v>649.5</v>
      </c>
      <c r="H37" s="212">
        <v>649.5</v>
      </c>
      <c r="I37" s="98" t="s">
        <v>271</v>
      </c>
      <c r="J37" s="212">
        <f t="shared" si="5"/>
        <v>1500</v>
      </c>
      <c r="K37" s="212">
        <v>1500</v>
      </c>
      <c r="L37" s="98" t="s">
        <v>271</v>
      </c>
      <c r="M37" s="102">
        <f t="shared" si="6"/>
        <v>1500</v>
      </c>
      <c r="N37" s="102">
        <v>1500</v>
      </c>
      <c r="O37" s="210" t="s">
        <v>271</v>
      </c>
      <c r="P37" s="100">
        <f t="shared" si="7"/>
        <v>0</v>
      </c>
      <c r="Q37" s="100">
        <f t="shared" si="8"/>
        <v>0</v>
      </c>
      <c r="R37" s="225" t="s">
        <v>271</v>
      </c>
      <c r="S37" s="102">
        <f t="shared" si="9"/>
        <v>1500</v>
      </c>
      <c r="T37" s="102">
        <v>1500</v>
      </c>
      <c r="U37" s="210" t="s">
        <v>271</v>
      </c>
      <c r="V37" s="102">
        <f t="shared" si="10"/>
        <v>1500</v>
      </c>
      <c r="W37" s="102">
        <v>1500</v>
      </c>
      <c r="X37" s="210" t="s">
        <v>271</v>
      </c>
      <c r="Y37" s="344"/>
    </row>
    <row r="38" spans="1:25" ht="21" customHeight="1">
      <c r="A38" s="96"/>
      <c r="B38" s="98"/>
      <c r="C38" s="98"/>
      <c r="D38" s="139"/>
      <c r="E38" s="140" t="s">
        <v>345</v>
      </c>
      <c r="F38" s="134">
        <v>4269</v>
      </c>
      <c r="G38" s="212">
        <f t="shared" si="4"/>
        <v>305.89999999999998</v>
      </c>
      <c r="H38" s="212">
        <v>305.89999999999998</v>
      </c>
      <c r="I38" s="98" t="s">
        <v>271</v>
      </c>
      <c r="J38" s="212">
        <f t="shared" si="5"/>
        <v>2000</v>
      </c>
      <c r="K38" s="212">
        <v>2000</v>
      </c>
      <c r="L38" s="98" t="s">
        <v>271</v>
      </c>
      <c r="M38" s="102">
        <f t="shared" si="6"/>
        <v>2000</v>
      </c>
      <c r="N38" s="102">
        <v>2000</v>
      </c>
      <c r="O38" s="210" t="s">
        <v>271</v>
      </c>
      <c r="P38" s="100">
        <f t="shared" si="7"/>
        <v>0</v>
      </c>
      <c r="Q38" s="100">
        <f t="shared" si="8"/>
        <v>0</v>
      </c>
      <c r="R38" s="225" t="s">
        <v>271</v>
      </c>
      <c r="S38" s="102">
        <f t="shared" si="9"/>
        <v>2000</v>
      </c>
      <c r="T38" s="102">
        <v>2000</v>
      </c>
      <c r="U38" s="210" t="s">
        <v>271</v>
      </c>
      <c r="V38" s="102">
        <f t="shared" si="10"/>
        <v>2000</v>
      </c>
      <c r="W38" s="102">
        <v>2000</v>
      </c>
      <c r="X38" s="210" t="s">
        <v>271</v>
      </c>
      <c r="Y38" s="341"/>
    </row>
    <row r="39" spans="1:25" ht="19.5" customHeight="1">
      <c r="A39" s="96"/>
      <c r="B39" s="98"/>
      <c r="C39" s="98"/>
      <c r="D39" s="139"/>
      <c r="E39" s="140" t="s">
        <v>346</v>
      </c>
      <c r="F39" s="134">
        <v>4823</v>
      </c>
      <c r="G39" s="212">
        <f t="shared" si="4"/>
        <v>668.8</v>
      </c>
      <c r="H39" s="212">
        <v>668.8</v>
      </c>
      <c r="I39" s="98" t="s">
        <v>271</v>
      </c>
      <c r="J39" s="212">
        <f t="shared" si="5"/>
        <v>800</v>
      </c>
      <c r="K39" s="212">
        <v>800</v>
      </c>
      <c r="L39" s="98" t="s">
        <v>271</v>
      </c>
      <c r="M39" s="102">
        <f t="shared" si="6"/>
        <v>800</v>
      </c>
      <c r="N39" s="102">
        <v>800</v>
      </c>
      <c r="O39" s="210" t="s">
        <v>271</v>
      </c>
      <c r="P39" s="100">
        <f t="shared" si="7"/>
        <v>0</v>
      </c>
      <c r="Q39" s="100">
        <f t="shared" si="8"/>
        <v>0</v>
      </c>
      <c r="R39" s="225" t="s">
        <v>271</v>
      </c>
      <c r="S39" s="102">
        <f t="shared" si="9"/>
        <v>800</v>
      </c>
      <c r="T39" s="102">
        <v>800</v>
      </c>
      <c r="U39" s="210" t="s">
        <v>271</v>
      </c>
      <c r="V39" s="102">
        <f t="shared" si="10"/>
        <v>800</v>
      </c>
      <c r="W39" s="102">
        <v>800</v>
      </c>
      <c r="X39" s="210" t="s">
        <v>271</v>
      </c>
      <c r="Y39" s="108"/>
    </row>
    <row r="40" spans="1:25" ht="19.5" customHeight="1">
      <c r="A40" s="96"/>
      <c r="B40" s="98"/>
      <c r="C40" s="98"/>
      <c r="D40" s="139"/>
      <c r="E40" s="140" t="s">
        <v>347</v>
      </c>
      <c r="F40" s="134">
        <v>4831</v>
      </c>
      <c r="G40" s="212">
        <f t="shared" si="4"/>
        <v>0</v>
      </c>
      <c r="H40" s="212">
        <v>0</v>
      </c>
      <c r="I40" s="98" t="s">
        <v>271</v>
      </c>
      <c r="J40" s="212">
        <f t="shared" si="5"/>
        <v>0</v>
      </c>
      <c r="K40" s="212">
        <v>0</v>
      </c>
      <c r="L40" s="98" t="s">
        <v>271</v>
      </c>
      <c r="M40" s="102">
        <v>0</v>
      </c>
      <c r="N40" s="102">
        <v>0</v>
      </c>
      <c r="O40" s="210" t="s">
        <v>271</v>
      </c>
      <c r="P40" s="100">
        <f t="shared" si="7"/>
        <v>0</v>
      </c>
      <c r="Q40" s="100">
        <f t="shared" si="8"/>
        <v>0</v>
      </c>
      <c r="R40" s="225" t="s">
        <v>271</v>
      </c>
      <c r="S40" s="102">
        <v>0</v>
      </c>
      <c r="T40" s="102">
        <v>0</v>
      </c>
      <c r="U40" s="210" t="s">
        <v>271</v>
      </c>
      <c r="V40" s="102">
        <v>0</v>
      </c>
      <c r="W40" s="102">
        <v>0</v>
      </c>
      <c r="X40" s="210" t="s">
        <v>271</v>
      </c>
      <c r="Y40" s="108"/>
    </row>
    <row r="41" spans="1:25" ht="21" customHeight="1">
      <c r="A41" s="96"/>
      <c r="B41" s="98"/>
      <c r="C41" s="98"/>
      <c r="D41" s="139"/>
      <c r="E41" s="140" t="s">
        <v>348</v>
      </c>
      <c r="F41" s="134">
        <v>5121</v>
      </c>
      <c r="G41" s="212">
        <f>I41</f>
        <v>120</v>
      </c>
      <c r="H41" s="212" t="s">
        <v>271</v>
      </c>
      <c r="I41" s="107">
        <v>120</v>
      </c>
      <c r="J41" s="212">
        <f>L41</f>
        <v>2965.4</v>
      </c>
      <c r="K41" s="212" t="s">
        <v>271</v>
      </c>
      <c r="L41" s="107">
        <v>2965.4</v>
      </c>
      <c r="M41" s="102">
        <f>O41</f>
        <v>2000</v>
      </c>
      <c r="N41" s="102" t="s">
        <v>271</v>
      </c>
      <c r="O41" s="102">
        <v>2000</v>
      </c>
      <c r="P41" s="100">
        <f>M41-J41</f>
        <v>-965.40000000000009</v>
      </c>
      <c r="Q41" s="100" t="s">
        <v>271</v>
      </c>
      <c r="R41" s="100">
        <f>O41-L41</f>
        <v>-965.40000000000009</v>
      </c>
      <c r="S41" s="102">
        <f>U41</f>
        <v>1000</v>
      </c>
      <c r="T41" s="102" t="s">
        <v>271</v>
      </c>
      <c r="U41" s="102">
        <v>1000</v>
      </c>
      <c r="V41" s="102">
        <f>X41</f>
        <v>1000</v>
      </c>
      <c r="W41" s="102" t="s">
        <v>271</v>
      </c>
      <c r="X41" s="102">
        <v>1000</v>
      </c>
      <c r="Y41" s="340" t="s">
        <v>349</v>
      </c>
    </row>
    <row r="42" spans="1:25" ht="21" customHeight="1">
      <c r="A42" s="96"/>
      <c r="B42" s="98"/>
      <c r="C42" s="98"/>
      <c r="D42" s="139"/>
      <c r="E42" s="140" t="s">
        <v>350</v>
      </c>
      <c r="F42" s="134">
        <v>5122</v>
      </c>
      <c r="G42" s="212">
        <f>I42</f>
        <v>931.5</v>
      </c>
      <c r="H42" s="212" t="s">
        <v>271</v>
      </c>
      <c r="I42" s="212">
        <v>931.5</v>
      </c>
      <c r="J42" s="212">
        <f>L42</f>
        <v>5200</v>
      </c>
      <c r="K42" s="212" t="s">
        <v>271</v>
      </c>
      <c r="L42" s="212">
        <v>5200</v>
      </c>
      <c r="M42" s="102">
        <f>O42</f>
        <v>3000</v>
      </c>
      <c r="N42" s="102" t="s">
        <v>271</v>
      </c>
      <c r="O42" s="102">
        <v>3000</v>
      </c>
      <c r="P42" s="100">
        <f>M42-J42</f>
        <v>-2200</v>
      </c>
      <c r="Q42" s="100" t="s">
        <v>271</v>
      </c>
      <c r="R42" s="100">
        <f>O42-L42</f>
        <v>-2200</v>
      </c>
      <c r="S42" s="102">
        <f>U42</f>
        <v>2000</v>
      </c>
      <c r="T42" s="102" t="s">
        <v>271</v>
      </c>
      <c r="U42" s="102">
        <v>2000</v>
      </c>
      <c r="V42" s="102">
        <f>X42</f>
        <v>2000</v>
      </c>
      <c r="W42" s="102" t="s">
        <v>271</v>
      </c>
      <c r="X42" s="102">
        <v>2000</v>
      </c>
      <c r="Y42" s="344"/>
    </row>
    <row r="43" spans="1:25" ht="21" customHeight="1">
      <c r="A43" s="96"/>
      <c r="B43" s="98"/>
      <c r="C43" s="98"/>
      <c r="D43" s="139"/>
      <c r="E43" s="140" t="s">
        <v>351</v>
      </c>
      <c r="F43" s="134">
        <v>5129</v>
      </c>
      <c r="G43" s="212">
        <f>I43</f>
        <v>0</v>
      </c>
      <c r="H43" s="212" t="s">
        <v>271</v>
      </c>
      <c r="I43" s="212">
        <v>0</v>
      </c>
      <c r="J43" s="212">
        <f>L43</f>
        <v>1000</v>
      </c>
      <c r="K43" s="212" t="s">
        <v>271</v>
      </c>
      <c r="L43" s="212">
        <v>1000</v>
      </c>
      <c r="M43" s="102">
        <f>O43</f>
        <v>1000</v>
      </c>
      <c r="N43" s="102" t="s">
        <v>271</v>
      </c>
      <c r="O43" s="102">
        <v>1000</v>
      </c>
      <c r="P43" s="100">
        <f>M43-J43</f>
        <v>0</v>
      </c>
      <c r="Q43" s="100" t="s">
        <v>271</v>
      </c>
      <c r="R43" s="100">
        <f>O43-L43</f>
        <v>0</v>
      </c>
      <c r="S43" s="102">
        <f>U43</f>
        <v>1500</v>
      </c>
      <c r="T43" s="102" t="s">
        <v>271</v>
      </c>
      <c r="U43" s="102">
        <v>1500</v>
      </c>
      <c r="V43" s="102">
        <f>X43</f>
        <v>1500</v>
      </c>
      <c r="W43" s="102" t="s">
        <v>271</v>
      </c>
      <c r="X43" s="102">
        <v>1500</v>
      </c>
      <c r="Y43" s="341"/>
    </row>
    <row r="44" spans="1:25" s="88" customFormat="1" ht="21" customHeight="1">
      <c r="A44" s="209" t="s">
        <v>352</v>
      </c>
      <c r="B44" s="210" t="s">
        <v>244</v>
      </c>
      <c r="C44" s="210" t="s">
        <v>353</v>
      </c>
      <c r="D44" s="210" t="s">
        <v>245</v>
      </c>
      <c r="E44" s="142" t="s">
        <v>354</v>
      </c>
      <c r="F44" s="143"/>
      <c r="G44" s="212">
        <v>1999</v>
      </c>
      <c r="H44" s="212">
        <v>1999</v>
      </c>
      <c r="I44" s="148" t="s">
        <v>271</v>
      </c>
      <c r="J44" s="212">
        <v>1999</v>
      </c>
      <c r="K44" s="212">
        <v>1999</v>
      </c>
      <c r="L44" s="148" t="s">
        <v>271</v>
      </c>
      <c r="M44" s="149">
        <v>1999</v>
      </c>
      <c r="N44" s="149">
        <v>1999</v>
      </c>
      <c r="O44" s="148" t="s">
        <v>271</v>
      </c>
      <c r="P44" s="100">
        <f>M44-J44</f>
        <v>0</v>
      </c>
      <c r="Q44" s="100">
        <f>N44-K44</f>
        <v>0</v>
      </c>
      <c r="R44" s="100" t="s">
        <v>271</v>
      </c>
      <c r="S44" s="149">
        <v>1999</v>
      </c>
      <c r="T44" s="149">
        <v>1999</v>
      </c>
      <c r="U44" s="212" t="s">
        <v>271</v>
      </c>
      <c r="V44" s="149">
        <v>1999</v>
      </c>
      <c r="W44" s="149">
        <v>1999</v>
      </c>
      <c r="X44" s="212" t="s">
        <v>271</v>
      </c>
      <c r="Y44" s="95"/>
    </row>
    <row r="45" spans="1:25" ht="12.75" customHeight="1">
      <c r="A45" s="96"/>
      <c r="B45" s="98"/>
      <c r="C45" s="98"/>
      <c r="D45" s="139"/>
      <c r="E45" s="140" t="s">
        <v>210</v>
      </c>
      <c r="F45" s="141"/>
      <c r="G45" s="212"/>
      <c r="H45" s="212"/>
      <c r="I45" s="139"/>
      <c r="J45" s="212"/>
      <c r="K45" s="212"/>
      <c r="L45" s="139"/>
      <c r="M45" s="107"/>
      <c r="N45" s="107"/>
      <c r="O45" s="139"/>
      <c r="P45" s="100"/>
      <c r="Q45" s="100"/>
      <c r="R45" s="100"/>
      <c r="S45" s="102"/>
      <c r="T45" s="102"/>
      <c r="U45" s="100"/>
      <c r="V45" s="102"/>
      <c r="W45" s="102"/>
      <c r="X45" s="100"/>
      <c r="Y45" s="108"/>
    </row>
    <row r="46" spans="1:25" ht="18" customHeight="1">
      <c r="A46" s="96" t="s">
        <v>355</v>
      </c>
      <c r="B46" s="98" t="s">
        <v>244</v>
      </c>
      <c r="C46" s="98" t="s">
        <v>353</v>
      </c>
      <c r="D46" s="98" t="s">
        <v>312</v>
      </c>
      <c r="E46" s="140" t="s">
        <v>356</v>
      </c>
      <c r="F46" s="141"/>
      <c r="G46" s="212">
        <v>1999</v>
      </c>
      <c r="H46" s="212">
        <v>1999</v>
      </c>
      <c r="I46" s="139" t="s">
        <v>271</v>
      </c>
      <c r="J46" s="212">
        <v>1999</v>
      </c>
      <c r="K46" s="212">
        <v>1999</v>
      </c>
      <c r="L46" s="139" t="s">
        <v>271</v>
      </c>
      <c r="M46" s="149">
        <v>1999</v>
      </c>
      <c r="N46" s="149">
        <v>1999</v>
      </c>
      <c r="O46" s="139" t="s">
        <v>271</v>
      </c>
      <c r="P46" s="100">
        <f>M46-J46</f>
        <v>0</v>
      </c>
      <c r="Q46" s="100">
        <f>N46-K46</f>
        <v>0</v>
      </c>
      <c r="R46" s="100" t="s">
        <v>271</v>
      </c>
      <c r="S46" s="149">
        <v>1999</v>
      </c>
      <c r="T46" s="149">
        <v>1999</v>
      </c>
      <c r="U46" s="100" t="s">
        <v>271</v>
      </c>
      <c r="V46" s="149">
        <v>1999</v>
      </c>
      <c r="W46" s="149">
        <v>1999</v>
      </c>
      <c r="X46" s="100" t="s">
        <v>271</v>
      </c>
      <c r="Y46" s="108"/>
    </row>
    <row r="47" spans="1:25" ht="12.75" customHeight="1">
      <c r="A47" s="96"/>
      <c r="B47" s="98"/>
      <c r="C47" s="98"/>
      <c r="D47" s="139"/>
      <c r="E47" s="140" t="s">
        <v>14</v>
      </c>
      <c r="F47" s="141"/>
      <c r="G47" s="212"/>
      <c r="H47" s="212"/>
      <c r="I47" s="139"/>
      <c r="J47" s="212"/>
      <c r="K47" s="212"/>
      <c r="L47" s="139"/>
      <c r="M47" s="107"/>
      <c r="N47" s="107"/>
      <c r="O47" s="139"/>
      <c r="P47" s="100"/>
      <c r="Q47" s="100"/>
      <c r="R47" s="100"/>
      <c r="S47" s="102"/>
      <c r="T47" s="102"/>
      <c r="U47" s="100"/>
      <c r="V47" s="102"/>
      <c r="W47" s="102"/>
      <c r="X47" s="100"/>
      <c r="Y47" s="101"/>
    </row>
    <row r="48" spans="1:25" s="88" customFormat="1" ht="46.5" customHeight="1">
      <c r="A48" s="209"/>
      <c r="B48" s="210"/>
      <c r="C48" s="210"/>
      <c r="D48" s="100"/>
      <c r="E48" s="142" t="s">
        <v>357</v>
      </c>
      <c r="F48" s="145"/>
      <c r="G48" s="212"/>
      <c r="H48" s="212"/>
      <c r="I48" s="146"/>
      <c r="J48" s="212"/>
      <c r="K48" s="212"/>
      <c r="L48" s="146"/>
      <c r="M48" s="102"/>
      <c r="N48" s="102"/>
      <c r="O48" s="146"/>
      <c r="P48" s="100"/>
      <c r="Q48" s="100"/>
      <c r="R48" s="100"/>
      <c r="S48" s="102"/>
      <c r="T48" s="102"/>
      <c r="U48" s="100"/>
      <c r="V48" s="102"/>
      <c r="W48" s="102"/>
      <c r="X48" s="100"/>
      <c r="Y48" s="103"/>
    </row>
    <row r="49" spans="1:25" ht="39.75" customHeight="1">
      <c r="A49" s="96"/>
      <c r="B49" s="98"/>
      <c r="C49" s="98"/>
      <c r="D49" s="139"/>
      <c r="E49" s="140" t="s">
        <v>317</v>
      </c>
      <c r="F49" s="147">
        <v>4111</v>
      </c>
      <c r="G49" s="212">
        <f>H49</f>
        <v>1999</v>
      </c>
      <c r="H49" s="212">
        <v>1999</v>
      </c>
      <c r="I49" s="210" t="s">
        <v>271</v>
      </c>
      <c r="J49" s="212">
        <f>K49</f>
        <v>1999</v>
      </c>
      <c r="K49" s="212">
        <v>1999</v>
      </c>
      <c r="L49" s="210" t="s">
        <v>271</v>
      </c>
      <c r="M49" s="149">
        <v>1999</v>
      </c>
      <c r="N49" s="149">
        <v>1999</v>
      </c>
      <c r="O49" s="210" t="s">
        <v>271</v>
      </c>
      <c r="P49" s="100">
        <f t="shared" ref="P49:Q52" si="11">M49-J49</f>
        <v>0</v>
      </c>
      <c r="Q49" s="100">
        <f t="shared" si="11"/>
        <v>0</v>
      </c>
      <c r="R49" s="100" t="s">
        <v>271</v>
      </c>
      <c r="S49" s="149">
        <v>1999</v>
      </c>
      <c r="T49" s="149">
        <v>1999</v>
      </c>
      <c r="U49" s="210" t="s">
        <v>271</v>
      </c>
      <c r="V49" s="149">
        <v>1999</v>
      </c>
      <c r="W49" s="149">
        <v>1999</v>
      </c>
      <c r="X49" s="210" t="s">
        <v>271</v>
      </c>
      <c r="Y49" s="108" t="s">
        <v>358</v>
      </c>
    </row>
    <row r="50" spans="1:25" s="88" customFormat="1" ht="41.25" customHeight="1">
      <c r="A50" s="209" t="s">
        <v>359</v>
      </c>
      <c r="B50" s="210" t="s">
        <v>244</v>
      </c>
      <c r="C50" s="210" t="s">
        <v>360</v>
      </c>
      <c r="D50" s="210" t="s">
        <v>245</v>
      </c>
      <c r="E50" s="142" t="s">
        <v>361</v>
      </c>
      <c r="F50" s="143"/>
      <c r="G50" s="212">
        <f>H50+I50</f>
        <v>54681.4</v>
      </c>
      <c r="H50" s="212">
        <f>H52</f>
        <v>14565.1</v>
      </c>
      <c r="I50" s="137">
        <f>I52</f>
        <v>40116.300000000003</v>
      </c>
      <c r="J50" s="212">
        <f>K50+L50</f>
        <v>76450</v>
      </c>
      <c r="K50" s="212">
        <f>K52</f>
        <v>41450</v>
      </c>
      <c r="L50" s="137">
        <f>L52</f>
        <v>35000</v>
      </c>
      <c r="M50" s="149">
        <f>M52</f>
        <v>79450</v>
      </c>
      <c r="N50" s="149">
        <f>N52</f>
        <v>44450</v>
      </c>
      <c r="O50" s="212">
        <f>O52</f>
        <v>35000</v>
      </c>
      <c r="P50" s="100">
        <f t="shared" si="11"/>
        <v>3000</v>
      </c>
      <c r="Q50" s="100">
        <f t="shared" si="11"/>
        <v>3000</v>
      </c>
      <c r="R50" s="100">
        <f>O50-L50</f>
        <v>0</v>
      </c>
      <c r="S50" s="149">
        <f t="shared" ref="S50:X50" si="12">S52</f>
        <v>63000</v>
      </c>
      <c r="T50" s="149">
        <f t="shared" si="12"/>
        <v>38000</v>
      </c>
      <c r="U50" s="212">
        <f t="shared" si="12"/>
        <v>25000</v>
      </c>
      <c r="V50" s="149">
        <f t="shared" si="12"/>
        <v>63000</v>
      </c>
      <c r="W50" s="149">
        <f t="shared" si="12"/>
        <v>38000</v>
      </c>
      <c r="X50" s="212">
        <f t="shared" si="12"/>
        <v>25000</v>
      </c>
      <c r="Y50" s="95"/>
    </row>
    <row r="51" spans="1:25" ht="12.75" customHeight="1">
      <c r="A51" s="96"/>
      <c r="B51" s="98"/>
      <c r="C51" s="98"/>
      <c r="D51" s="139"/>
      <c r="E51" s="140" t="s">
        <v>210</v>
      </c>
      <c r="F51" s="141"/>
      <c r="G51" s="212"/>
      <c r="H51" s="212"/>
      <c r="I51" s="139"/>
      <c r="J51" s="212"/>
      <c r="K51" s="212"/>
      <c r="L51" s="139"/>
      <c r="M51" s="139"/>
      <c r="N51" s="139"/>
      <c r="O51" s="139"/>
      <c r="P51" s="100">
        <f t="shared" si="11"/>
        <v>0</v>
      </c>
      <c r="Q51" s="100">
        <f t="shared" si="11"/>
        <v>0</v>
      </c>
      <c r="R51" s="100">
        <f>O51-L51</f>
        <v>0</v>
      </c>
      <c r="S51" s="139"/>
      <c r="T51" s="139"/>
      <c r="U51" s="139"/>
      <c r="V51" s="139"/>
      <c r="W51" s="139"/>
      <c r="X51" s="139"/>
      <c r="Y51" s="108"/>
    </row>
    <row r="52" spans="1:25" s="88" customFormat="1" ht="29.25" customHeight="1">
      <c r="A52" s="209" t="s">
        <v>362</v>
      </c>
      <c r="B52" s="210" t="s">
        <v>244</v>
      </c>
      <c r="C52" s="210" t="s">
        <v>360</v>
      </c>
      <c r="D52" s="210" t="s">
        <v>312</v>
      </c>
      <c r="E52" s="144" t="s">
        <v>361</v>
      </c>
      <c r="F52" s="213"/>
      <c r="G52" s="212">
        <f>H52+I52</f>
        <v>54681.4</v>
      </c>
      <c r="H52" s="212">
        <f>H55+H56</f>
        <v>14565.1</v>
      </c>
      <c r="I52" s="137">
        <f>I57</f>
        <v>40116.300000000003</v>
      </c>
      <c r="J52" s="212">
        <f>K52+L52</f>
        <v>76450</v>
      </c>
      <c r="K52" s="212">
        <f>K55+K56</f>
        <v>41450</v>
      </c>
      <c r="L52" s="137">
        <f>L57</f>
        <v>35000</v>
      </c>
      <c r="M52" s="100">
        <f>N52+O52</f>
        <v>79450</v>
      </c>
      <c r="N52" s="100">
        <f>N55+N56</f>
        <v>44450</v>
      </c>
      <c r="O52" s="100">
        <f>O57</f>
        <v>35000</v>
      </c>
      <c r="P52" s="100">
        <f t="shared" si="11"/>
        <v>3000</v>
      </c>
      <c r="Q52" s="100">
        <f t="shared" si="11"/>
        <v>3000</v>
      </c>
      <c r="R52" s="100">
        <f>O52-L52</f>
        <v>0</v>
      </c>
      <c r="S52" s="100">
        <f>T52+U52</f>
        <v>63000</v>
      </c>
      <c r="T52" s="100">
        <f>T55+T56</f>
        <v>38000</v>
      </c>
      <c r="U52" s="100">
        <f>U57</f>
        <v>25000</v>
      </c>
      <c r="V52" s="100">
        <f>W52+X52</f>
        <v>63000</v>
      </c>
      <c r="W52" s="100">
        <f>W55+W56</f>
        <v>38000</v>
      </c>
      <c r="X52" s="100">
        <f>X57</f>
        <v>25000</v>
      </c>
      <c r="Y52" s="95"/>
    </row>
    <row r="53" spans="1:25" ht="12.75" customHeight="1">
      <c r="A53" s="96"/>
      <c r="B53" s="98"/>
      <c r="C53" s="98"/>
      <c r="D53" s="139"/>
      <c r="E53" s="140" t="s">
        <v>14</v>
      </c>
      <c r="F53" s="141"/>
      <c r="G53" s="212"/>
      <c r="H53" s="212"/>
      <c r="I53" s="139"/>
      <c r="J53" s="212"/>
      <c r="K53" s="212"/>
      <c r="L53" s="139"/>
      <c r="M53" s="139"/>
      <c r="N53" s="139"/>
      <c r="O53" s="139"/>
      <c r="P53" s="100"/>
      <c r="Q53" s="100"/>
      <c r="R53" s="100"/>
      <c r="S53" s="139"/>
      <c r="T53" s="139"/>
      <c r="U53" s="139"/>
      <c r="V53" s="139"/>
      <c r="W53" s="139"/>
      <c r="X53" s="139"/>
      <c r="Y53" s="108"/>
    </row>
    <row r="54" spans="1:25" ht="20.25" customHeight="1">
      <c r="A54" s="96"/>
      <c r="B54" s="98"/>
      <c r="C54" s="98"/>
      <c r="D54" s="139"/>
      <c r="E54" s="150" t="s">
        <v>363</v>
      </c>
      <c r="F54" s="151"/>
      <c r="G54" s="212"/>
      <c r="H54" s="212"/>
      <c r="I54" s="152"/>
      <c r="J54" s="212"/>
      <c r="K54" s="212"/>
      <c r="L54" s="152"/>
      <c r="M54" s="152"/>
      <c r="N54" s="152"/>
      <c r="O54" s="152"/>
      <c r="P54" s="100"/>
      <c r="Q54" s="100"/>
      <c r="R54" s="100"/>
      <c r="S54" s="152"/>
      <c r="T54" s="152"/>
      <c r="U54" s="152"/>
      <c r="V54" s="152"/>
      <c r="W54" s="152"/>
      <c r="X54" s="152"/>
      <c r="Y54" s="108"/>
    </row>
    <row r="55" spans="1:25" ht="22.5" customHeight="1">
      <c r="A55" s="96"/>
      <c r="B55" s="98"/>
      <c r="C55" s="98"/>
      <c r="D55" s="139"/>
      <c r="E55" s="153" t="s">
        <v>364</v>
      </c>
      <c r="F55" s="154">
        <v>4241</v>
      </c>
      <c r="G55" s="212">
        <f>H55</f>
        <v>11516.1</v>
      </c>
      <c r="H55" s="212">
        <v>11516.1</v>
      </c>
      <c r="I55" s="152" t="s">
        <v>271</v>
      </c>
      <c r="J55" s="212">
        <f>K55</f>
        <v>34000</v>
      </c>
      <c r="K55" s="212">
        <v>34000</v>
      </c>
      <c r="L55" s="152" t="s">
        <v>271</v>
      </c>
      <c r="M55" s="100">
        <f>N55</f>
        <v>37000</v>
      </c>
      <c r="N55" s="100">
        <v>37000</v>
      </c>
      <c r="O55" s="146" t="s">
        <v>271</v>
      </c>
      <c r="P55" s="100">
        <f>M55-J55</f>
        <v>3000</v>
      </c>
      <c r="Q55" s="100">
        <f>N55-K55</f>
        <v>3000</v>
      </c>
      <c r="R55" s="100" t="s">
        <v>271</v>
      </c>
      <c r="S55" s="100">
        <v>40000</v>
      </c>
      <c r="T55" s="100">
        <v>30000</v>
      </c>
      <c r="U55" s="100" t="s">
        <v>271</v>
      </c>
      <c r="V55" s="100">
        <v>40000</v>
      </c>
      <c r="W55" s="100">
        <v>30000</v>
      </c>
      <c r="X55" s="100" t="s">
        <v>271</v>
      </c>
      <c r="Y55" s="342" t="s">
        <v>365</v>
      </c>
    </row>
    <row r="56" spans="1:25" ht="20.25" customHeight="1">
      <c r="A56" s="96"/>
      <c r="B56" s="98"/>
      <c r="C56" s="98"/>
      <c r="D56" s="139"/>
      <c r="E56" s="155" t="s">
        <v>366</v>
      </c>
      <c r="F56" s="154">
        <v>4823</v>
      </c>
      <c r="G56" s="212">
        <f>H56</f>
        <v>3049</v>
      </c>
      <c r="H56" s="212">
        <v>3049</v>
      </c>
      <c r="I56" s="152" t="s">
        <v>271</v>
      </c>
      <c r="J56" s="212">
        <f>K56</f>
        <v>7450</v>
      </c>
      <c r="K56" s="212">
        <v>7450</v>
      </c>
      <c r="L56" s="152" t="s">
        <v>271</v>
      </c>
      <c r="M56" s="100">
        <v>7500</v>
      </c>
      <c r="N56" s="100">
        <v>7450</v>
      </c>
      <c r="O56" s="146" t="s">
        <v>271</v>
      </c>
      <c r="P56" s="100">
        <f>M56-J56</f>
        <v>50</v>
      </c>
      <c r="Q56" s="100">
        <f>N56-K56</f>
        <v>0</v>
      </c>
      <c r="R56" s="100" t="s">
        <v>271</v>
      </c>
      <c r="S56" s="100">
        <v>7500</v>
      </c>
      <c r="T56" s="100">
        <v>8000</v>
      </c>
      <c r="U56" s="100" t="s">
        <v>271</v>
      </c>
      <c r="V56" s="100">
        <v>7500</v>
      </c>
      <c r="W56" s="100">
        <v>8000</v>
      </c>
      <c r="X56" s="100" t="s">
        <v>271</v>
      </c>
      <c r="Y56" s="345"/>
    </row>
    <row r="57" spans="1:25" s="88" customFormat="1" ht="22.5" customHeight="1">
      <c r="A57" s="209"/>
      <c r="B57" s="210"/>
      <c r="C57" s="210"/>
      <c r="D57" s="100"/>
      <c r="E57" s="144" t="s">
        <v>367</v>
      </c>
      <c r="F57" s="147">
        <v>5134</v>
      </c>
      <c r="G57" s="212">
        <f>I57</f>
        <v>40116.300000000003</v>
      </c>
      <c r="H57" s="212" t="s">
        <v>271</v>
      </c>
      <c r="I57" s="210">
        <v>40116.300000000003</v>
      </c>
      <c r="J57" s="212">
        <f>L57</f>
        <v>35000</v>
      </c>
      <c r="K57" s="212" t="s">
        <v>271</v>
      </c>
      <c r="L57" s="210">
        <v>35000</v>
      </c>
      <c r="M57" s="102">
        <f>O57</f>
        <v>35000</v>
      </c>
      <c r="N57" s="102" t="s">
        <v>271</v>
      </c>
      <c r="O57" s="102">
        <v>35000</v>
      </c>
      <c r="P57" s="100">
        <f>M57-J57</f>
        <v>0</v>
      </c>
      <c r="Q57" s="100" t="s">
        <v>271</v>
      </c>
      <c r="R57" s="100">
        <f>O57-L57</f>
        <v>0</v>
      </c>
      <c r="S57" s="102">
        <f>U57</f>
        <v>25000</v>
      </c>
      <c r="T57" s="102" t="s">
        <v>271</v>
      </c>
      <c r="U57" s="102">
        <v>25000</v>
      </c>
      <c r="V57" s="102">
        <f>X57</f>
        <v>25000</v>
      </c>
      <c r="W57" s="102" t="s">
        <v>271</v>
      </c>
      <c r="X57" s="102">
        <v>25000</v>
      </c>
      <c r="Y57" s="343"/>
    </row>
    <row r="58" spans="1:25" ht="24.75" customHeight="1">
      <c r="A58" s="96" t="s">
        <v>368</v>
      </c>
      <c r="B58" s="98" t="s">
        <v>244</v>
      </c>
      <c r="C58" s="98" t="s">
        <v>369</v>
      </c>
      <c r="D58" s="98" t="s">
        <v>245</v>
      </c>
      <c r="E58" s="150" t="s">
        <v>370</v>
      </c>
      <c r="F58" s="156"/>
      <c r="G58" s="212">
        <f>H58+I58</f>
        <v>95960.2</v>
      </c>
      <c r="H58" s="212">
        <f>H60</f>
        <v>699</v>
      </c>
      <c r="I58" s="100">
        <f>I60</f>
        <v>95261.2</v>
      </c>
      <c r="J58" s="212">
        <f>K58+L58</f>
        <v>542045</v>
      </c>
      <c r="K58" s="212">
        <f>K60</f>
        <v>1000</v>
      </c>
      <c r="L58" s="100">
        <f>L60</f>
        <v>541045</v>
      </c>
      <c r="M58" s="212">
        <f>N58+O58</f>
        <v>1000</v>
      </c>
      <c r="N58" s="212">
        <f>N60</f>
        <v>1000</v>
      </c>
      <c r="O58" s="212">
        <f>O60</f>
        <v>0</v>
      </c>
      <c r="P58" s="100">
        <f>M58-J58</f>
        <v>-541045</v>
      </c>
      <c r="Q58" s="100">
        <f>N58-K58</f>
        <v>0</v>
      </c>
      <c r="R58" s="100">
        <f>O58-L58</f>
        <v>-541045</v>
      </c>
      <c r="S58" s="212">
        <f>T58+U58</f>
        <v>1000</v>
      </c>
      <c r="T58" s="212">
        <f>T60</f>
        <v>1000</v>
      </c>
      <c r="U58" s="212">
        <f>U60</f>
        <v>0</v>
      </c>
      <c r="V58" s="212">
        <f>W58+X58</f>
        <v>1000</v>
      </c>
      <c r="W58" s="212">
        <f>W60</f>
        <v>1000</v>
      </c>
      <c r="X58" s="212">
        <f>X60</f>
        <v>0</v>
      </c>
      <c r="Y58" s="108"/>
    </row>
    <row r="59" spans="1:25" ht="12.75" customHeight="1">
      <c r="A59" s="96"/>
      <c r="B59" s="98"/>
      <c r="C59" s="98"/>
      <c r="D59" s="139"/>
      <c r="E59" s="140" t="s">
        <v>210</v>
      </c>
      <c r="F59" s="141"/>
      <c r="G59" s="212"/>
      <c r="H59" s="212"/>
      <c r="I59" s="139"/>
      <c r="J59" s="212"/>
      <c r="K59" s="212"/>
      <c r="L59" s="139"/>
      <c r="M59" s="139"/>
      <c r="N59" s="139"/>
      <c r="O59" s="139"/>
      <c r="P59" s="100"/>
      <c r="Q59" s="100"/>
      <c r="R59" s="100"/>
      <c r="S59" s="139"/>
      <c r="T59" s="139"/>
      <c r="U59" s="139"/>
      <c r="V59" s="139"/>
      <c r="W59" s="139"/>
      <c r="X59" s="139"/>
      <c r="Y59" s="108"/>
    </row>
    <row r="60" spans="1:25" s="88" customFormat="1" ht="33" customHeight="1">
      <c r="A60" s="209" t="s">
        <v>371</v>
      </c>
      <c r="B60" s="210" t="s">
        <v>244</v>
      </c>
      <c r="C60" s="210" t="s">
        <v>369</v>
      </c>
      <c r="D60" s="210" t="s">
        <v>312</v>
      </c>
      <c r="E60" s="144" t="s">
        <v>370</v>
      </c>
      <c r="F60" s="213"/>
      <c r="G60" s="212">
        <f>H60+I60</f>
        <v>95960.2</v>
      </c>
      <c r="H60" s="212">
        <f>H62+H63</f>
        <v>699</v>
      </c>
      <c r="I60" s="100">
        <f>I64</f>
        <v>95261.2</v>
      </c>
      <c r="J60" s="212">
        <f>K60+L60</f>
        <v>542045</v>
      </c>
      <c r="K60" s="212">
        <f>K62+K63</f>
        <v>1000</v>
      </c>
      <c r="L60" s="100">
        <f>L64+L70</f>
        <v>541045</v>
      </c>
      <c r="M60" s="100">
        <f>N60+O60</f>
        <v>1000</v>
      </c>
      <c r="N60" s="100">
        <f>N62+N63</f>
        <v>1000</v>
      </c>
      <c r="O60" s="100">
        <f>O64+O70</f>
        <v>0</v>
      </c>
      <c r="P60" s="100">
        <f>M60-J60</f>
        <v>-541045</v>
      </c>
      <c r="Q60" s="100">
        <f>N60-K60</f>
        <v>0</v>
      </c>
      <c r="R60" s="100">
        <f>O60-L60</f>
        <v>-541045</v>
      </c>
      <c r="S60" s="100">
        <f>T60+U60</f>
        <v>1000</v>
      </c>
      <c r="T60" s="100">
        <f>T62+T63</f>
        <v>1000</v>
      </c>
      <c r="U60" s="100">
        <f>U64</f>
        <v>0</v>
      </c>
      <c r="V60" s="100">
        <f>W60+X60</f>
        <v>1000</v>
      </c>
      <c r="W60" s="100">
        <f>W62+W63</f>
        <v>1000</v>
      </c>
      <c r="X60" s="100">
        <f>X64</f>
        <v>0</v>
      </c>
      <c r="Y60" s="95"/>
    </row>
    <row r="61" spans="1:25" ht="15.75" customHeight="1">
      <c r="A61" s="96"/>
      <c r="B61" s="98"/>
      <c r="C61" s="98"/>
      <c r="D61" s="139"/>
      <c r="E61" s="140" t="s">
        <v>14</v>
      </c>
      <c r="F61" s="141"/>
      <c r="G61" s="212"/>
      <c r="H61" s="212"/>
      <c r="I61" s="139"/>
      <c r="J61" s="212"/>
      <c r="K61" s="212"/>
      <c r="L61" s="139"/>
      <c r="M61" s="139"/>
      <c r="N61" s="139"/>
      <c r="O61" s="139"/>
      <c r="P61" s="100"/>
      <c r="Q61" s="100"/>
      <c r="R61" s="100"/>
      <c r="S61" s="139"/>
      <c r="T61" s="139"/>
      <c r="U61" s="139"/>
      <c r="V61" s="139"/>
      <c r="W61" s="139"/>
      <c r="X61" s="139"/>
      <c r="Y61" s="108"/>
    </row>
    <row r="62" spans="1:25" ht="21" customHeight="1">
      <c r="A62" s="96"/>
      <c r="B62" s="98"/>
      <c r="C62" s="98"/>
      <c r="D62" s="139"/>
      <c r="E62" s="157" t="s">
        <v>372</v>
      </c>
      <c r="F62" s="158">
        <v>4639</v>
      </c>
      <c r="G62" s="212">
        <f>H62</f>
        <v>240</v>
      </c>
      <c r="H62" s="212">
        <v>240</v>
      </c>
      <c r="I62" s="139" t="s">
        <v>271</v>
      </c>
      <c r="J62" s="212">
        <f>K62</f>
        <v>500</v>
      </c>
      <c r="K62" s="212">
        <v>500</v>
      </c>
      <c r="L62" s="139" t="s">
        <v>271</v>
      </c>
      <c r="M62" s="100">
        <v>500</v>
      </c>
      <c r="N62" s="100">
        <v>500</v>
      </c>
      <c r="O62" s="139" t="s">
        <v>271</v>
      </c>
      <c r="P62" s="100">
        <f>M62-J62</f>
        <v>0</v>
      </c>
      <c r="Q62" s="100">
        <f>N62-K62</f>
        <v>0</v>
      </c>
      <c r="R62" s="100" t="s">
        <v>271</v>
      </c>
      <c r="S62" s="100">
        <v>500</v>
      </c>
      <c r="T62" s="100">
        <v>500</v>
      </c>
      <c r="U62" s="100" t="s">
        <v>271</v>
      </c>
      <c r="V62" s="100">
        <v>500</v>
      </c>
      <c r="W62" s="100">
        <v>500</v>
      </c>
      <c r="X62" s="100" t="s">
        <v>271</v>
      </c>
      <c r="Y62" s="101"/>
    </row>
    <row r="63" spans="1:25" ht="25.5" customHeight="1">
      <c r="A63" s="96"/>
      <c r="B63" s="98"/>
      <c r="C63" s="98"/>
      <c r="D63" s="139"/>
      <c r="E63" s="155" t="s">
        <v>373</v>
      </c>
      <c r="F63" s="154">
        <v>4819</v>
      </c>
      <c r="G63" s="212">
        <f>H63</f>
        <v>459</v>
      </c>
      <c r="H63" s="212">
        <v>459</v>
      </c>
      <c r="I63" s="139" t="s">
        <v>271</v>
      </c>
      <c r="J63" s="212">
        <f>K63</f>
        <v>500</v>
      </c>
      <c r="K63" s="212">
        <v>500</v>
      </c>
      <c r="L63" s="139" t="s">
        <v>271</v>
      </c>
      <c r="M63" s="100">
        <v>500</v>
      </c>
      <c r="N63" s="100">
        <v>500</v>
      </c>
      <c r="O63" s="139" t="s">
        <v>271</v>
      </c>
      <c r="P63" s="100">
        <f>M63-J63</f>
        <v>0</v>
      </c>
      <c r="Q63" s="100">
        <f>N63-K63</f>
        <v>0</v>
      </c>
      <c r="R63" s="100" t="s">
        <v>271</v>
      </c>
      <c r="S63" s="100">
        <v>500</v>
      </c>
      <c r="T63" s="100">
        <v>500</v>
      </c>
      <c r="U63" s="100" t="s">
        <v>271</v>
      </c>
      <c r="V63" s="100">
        <v>500</v>
      </c>
      <c r="W63" s="100">
        <v>500</v>
      </c>
      <c r="X63" s="100" t="s">
        <v>271</v>
      </c>
      <c r="Y63" s="101"/>
    </row>
    <row r="64" spans="1:25" ht="60.75" customHeight="1">
      <c r="A64" s="96"/>
      <c r="B64" s="98"/>
      <c r="C64" s="98"/>
      <c r="D64" s="139"/>
      <c r="E64" s="155" t="s">
        <v>374</v>
      </c>
      <c r="F64" s="154">
        <v>5112</v>
      </c>
      <c r="G64" s="212">
        <f>I64</f>
        <v>95261.2</v>
      </c>
      <c r="H64" s="212" t="s">
        <v>271</v>
      </c>
      <c r="I64" s="100">
        <v>95261.2</v>
      </c>
      <c r="J64" s="212">
        <f>L64</f>
        <v>217164</v>
      </c>
      <c r="K64" s="212" t="s">
        <v>271</v>
      </c>
      <c r="L64" s="100">
        <v>217164</v>
      </c>
      <c r="M64" s="100">
        <f>O64</f>
        <v>0</v>
      </c>
      <c r="N64" s="100" t="s">
        <v>271</v>
      </c>
      <c r="O64" s="100">
        <v>0</v>
      </c>
      <c r="P64" s="100">
        <f t="shared" ref="P64:P69" si="13">M64-J64</f>
        <v>-217164</v>
      </c>
      <c r="Q64" s="100" t="s">
        <v>271</v>
      </c>
      <c r="R64" s="100">
        <f t="shared" ref="R64:R69" si="14">O64-L64</f>
        <v>-217164</v>
      </c>
      <c r="S64" s="100">
        <f>U64</f>
        <v>0</v>
      </c>
      <c r="T64" s="100" t="s">
        <v>271</v>
      </c>
      <c r="U64" s="100">
        <v>0</v>
      </c>
      <c r="V64" s="100">
        <f>X64</f>
        <v>0</v>
      </c>
      <c r="W64" s="100" t="s">
        <v>271</v>
      </c>
      <c r="X64" s="100">
        <v>0</v>
      </c>
      <c r="Y64" s="171" t="s">
        <v>375</v>
      </c>
    </row>
    <row r="65" spans="1:25" ht="49.5" hidden="1" customHeight="1">
      <c r="A65" s="96"/>
      <c r="B65" s="98"/>
      <c r="C65" s="98"/>
      <c r="D65" s="139"/>
      <c r="E65" s="150" t="s">
        <v>376</v>
      </c>
      <c r="F65" s="151"/>
      <c r="G65" s="212"/>
      <c r="H65" s="212"/>
      <c r="I65" s="152"/>
      <c r="J65" s="212"/>
      <c r="K65" s="212"/>
      <c r="L65" s="152"/>
      <c r="M65" s="152"/>
      <c r="N65" s="152"/>
      <c r="O65" s="152"/>
      <c r="P65" s="128">
        <f t="shared" si="13"/>
        <v>0</v>
      </c>
      <c r="Q65" s="128">
        <f>N65-K65</f>
        <v>0</v>
      </c>
      <c r="R65" s="128">
        <f t="shared" si="14"/>
        <v>0</v>
      </c>
      <c r="S65" s="152"/>
      <c r="T65" s="152"/>
      <c r="U65" s="152"/>
      <c r="V65" s="152"/>
      <c r="W65" s="152"/>
      <c r="X65" s="152"/>
      <c r="Y65" s="101"/>
    </row>
    <row r="66" spans="1:25" s="88" customFormat="1" ht="21" hidden="1" customHeight="1">
      <c r="A66" s="209"/>
      <c r="B66" s="210"/>
      <c r="C66" s="210"/>
      <c r="D66" s="100"/>
      <c r="E66" s="144" t="s">
        <v>346</v>
      </c>
      <c r="F66" s="147">
        <v>4823</v>
      </c>
      <c r="G66" s="212"/>
      <c r="H66" s="212"/>
      <c r="I66" s="210"/>
      <c r="J66" s="212"/>
      <c r="K66" s="212"/>
      <c r="L66" s="210"/>
      <c r="M66" s="210"/>
      <c r="N66" s="210"/>
      <c r="O66" s="210"/>
      <c r="P66" s="128">
        <f t="shared" si="13"/>
        <v>0</v>
      </c>
      <c r="Q66" s="128">
        <f>N66-K66</f>
        <v>0</v>
      </c>
      <c r="R66" s="128">
        <f t="shared" si="14"/>
        <v>0</v>
      </c>
      <c r="S66" s="210"/>
      <c r="T66" s="210"/>
      <c r="U66" s="210"/>
      <c r="V66" s="210"/>
      <c r="W66" s="210"/>
      <c r="X66" s="210"/>
      <c r="Y66" s="103"/>
    </row>
    <row r="67" spans="1:25" ht="49.5" hidden="1" customHeight="1">
      <c r="A67" s="96"/>
      <c r="B67" s="98"/>
      <c r="C67" s="98"/>
      <c r="D67" s="139"/>
      <c r="E67" s="150" t="s">
        <v>377</v>
      </c>
      <c r="F67" s="151"/>
      <c r="G67" s="212"/>
      <c r="H67" s="212"/>
      <c r="I67" s="152"/>
      <c r="J67" s="212"/>
      <c r="K67" s="212"/>
      <c r="L67" s="152"/>
      <c r="M67" s="152"/>
      <c r="N67" s="152"/>
      <c r="O67" s="152"/>
      <c r="P67" s="128">
        <f t="shared" si="13"/>
        <v>0</v>
      </c>
      <c r="Q67" s="128">
        <f>N67-K67</f>
        <v>0</v>
      </c>
      <c r="R67" s="128">
        <f t="shared" si="14"/>
        <v>0</v>
      </c>
      <c r="S67" s="152"/>
      <c r="T67" s="152"/>
      <c r="U67" s="152"/>
      <c r="V67" s="152"/>
      <c r="W67" s="152"/>
      <c r="X67" s="152"/>
      <c r="Y67" s="101"/>
    </row>
    <row r="68" spans="1:25" s="88" customFormat="1" ht="15.75" hidden="1" customHeight="1">
      <c r="A68" s="209"/>
      <c r="B68" s="210"/>
      <c r="C68" s="210"/>
      <c r="D68" s="100"/>
      <c r="E68" s="144" t="s">
        <v>338</v>
      </c>
      <c r="F68" s="147">
        <v>4241</v>
      </c>
      <c r="G68" s="212"/>
      <c r="H68" s="212"/>
      <c r="I68" s="210"/>
      <c r="J68" s="212"/>
      <c r="K68" s="212"/>
      <c r="L68" s="210"/>
      <c r="M68" s="210"/>
      <c r="N68" s="210"/>
      <c r="O68" s="210"/>
      <c r="P68" s="128">
        <f t="shared" si="13"/>
        <v>0</v>
      </c>
      <c r="Q68" s="128">
        <f>N68-K68</f>
        <v>0</v>
      </c>
      <c r="R68" s="128">
        <f t="shared" si="14"/>
        <v>0</v>
      </c>
      <c r="S68" s="210"/>
      <c r="T68" s="210"/>
      <c r="U68" s="210"/>
      <c r="V68" s="210"/>
      <c r="W68" s="210"/>
      <c r="X68" s="210"/>
      <c r="Y68" s="103"/>
    </row>
    <row r="69" spans="1:25" s="88" customFormat="1" ht="15.75" hidden="1" customHeight="1">
      <c r="A69" s="209"/>
      <c r="B69" s="210"/>
      <c r="C69" s="210"/>
      <c r="D69" s="100"/>
      <c r="E69" s="144" t="s">
        <v>346</v>
      </c>
      <c r="F69" s="147">
        <v>4823</v>
      </c>
      <c r="G69" s="212"/>
      <c r="H69" s="212"/>
      <c r="I69" s="210"/>
      <c r="J69" s="212"/>
      <c r="K69" s="212"/>
      <c r="L69" s="210"/>
      <c r="M69" s="210"/>
      <c r="N69" s="210"/>
      <c r="O69" s="210"/>
      <c r="P69" s="128">
        <f t="shared" si="13"/>
        <v>0</v>
      </c>
      <c r="Q69" s="128">
        <f>N69-K69</f>
        <v>0</v>
      </c>
      <c r="R69" s="128">
        <f t="shared" si="14"/>
        <v>0</v>
      </c>
      <c r="S69" s="210"/>
      <c r="T69" s="210"/>
      <c r="U69" s="210"/>
      <c r="V69" s="210"/>
      <c r="W69" s="210"/>
      <c r="X69" s="210"/>
      <c r="Y69" s="103"/>
    </row>
    <row r="70" spans="1:25" s="88" customFormat="1" ht="23.25" customHeight="1">
      <c r="A70" s="209"/>
      <c r="B70" s="210"/>
      <c r="C70" s="210"/>
      <c r="D70" s="100"/>
      <c r="E70" s="144" t="s">
        <v>378</v>
      </c>
      <c r="F70" s="147">
        <v>5113</v>
      </c>
      <c r="G70" s="212"/>
      <c r="H70" s="212"/>
      <c r="I70" s="210"/>
      <c r="J70" s="212">
        <f>L70</f>
        <v>323881</v>
      </c>
      <c r="K70" s="212" t="s">
        <v>271</v>
      </c>
      <c r="L70" s="210">
        <v>323881</v>
      </c>
      <c r="M70" s="102">
        <f>O70</f>
        <v>0</v>
      </c>
      <c r="N70" s="210"/>
      <c r="O70" s="102">
        <v>0</v>
      </c>
      <c r="P70" s="128"/>
      <c r="Q70" s="128"/>
      <c r="R70" s="128"/>
      <c r="S70" s="210"/>
      <c r="T70" s="210"/>
      <c r="U70" s="210"/>
      <c r="V70" s="210"/>
      <c r="W70" s="210"/>
      <c r="X70" s="210"/>
      <c r="Y70" s="103"/>
    </row>
    <row r="71" spans="1:25" s="88" customFormat="1" ht="25.5" customHeight="1">
      <c r="A71" s="209" t="s">
        <v>379</v>
      </c>
      <c r="B71" s="210" t="s">
        <v>380</v>
      </c>
      <c r="C71" s="210" t="s">
        <v>245</v>
      </c>
      <c r="D71" s="210" t="s">
        <v>245</v>
      </c>
      <c r="E71" s="135" t="s">
        <v>381</v>
      </c>
      <c r="F71" s="136"/>
      <c r="G71" s="212"/>
      <c r="H71" s="212"/>
      <c r="I71" s="137"/>
      <c r="J71" s="212">
        <f>K71</f>
        <v>3000</v>
      </c>
      <c r="K71" s="212">
        <f>K73</f>
        <v>3000</v>
      </c>
      <c r="L71" s="137"/>
      <c r="M71" s="212">
        <f>N71</f>
        <v>4000</v>
      </c>
      <c r="N71" s="212">
        <f>N73</f>
        <v>4000</v>
      </c>
      <c r="O71" s="137">
        <v>0</v>
      </c>
      <c r="P71" s="128">
        <f t="shared" ref="P71:R75" si="15">M71-J71</f>
        <v>1000</v>
      </c>
      <c r="Q71" s="128">
        <f t="shared" si="15"/>
        <v>1000</v>
      </c>
      <c r="R71" s="128">
        <f t="shared" si="15"/>
        <v>0</v>
      </c>
      <c r="S71" s="137">
        <f>T71</f>
        <v>4000</v>
      </c>
      <c r="T71" s="137">
        <f>T73</f>
        <v>4000</v>
      </c>
      <c r="U71" s="137"/>
      <c r="V71" s="137">
        <f>W71</f>
        <v>4000</v>
      </c>
      <c r="W71" s="137">
        <f>W73</f>
        <v>4000</v>
      </c>
      <c r="X71" s="137"/>
      <c r="Y71" s="103"/>
    </row>
    <row r="72" spans="1:25" s="88" customFormat="1" ht="13.5" customHeight="1">
      <c r="A72" s="209"/>
      <c r="B72" s="210"/>
      <c r="C72" s="210"/>
      <c r="D72" s="100"/>
      <c r="E72" s="144" t="s">
        <v>14</v>
      </c>
      <c r="F72" s="213"/>
      <c r="G72" s="212"/>
      <c r="H72" s="212"/>
      <c r="I72" s="100"/>
      <c r="J72" s="212"/>
      <c r="K72" s="212"/>
      <c r="L72" s="100"/>
      <c r="M72" s="100"/>
      <c r="N72" s="100"/>
      <c r="O72" s="100"/>
      <c r="P72" s="128">
        <f t="shared" si="15"/>
        <v>0</v>
      </c>
      <c r="Q72" s="128">
        <f t="shared" si="15"/>
        <v>0</v>
      </c>
      <c r="R72" s="128">
        <f t="shared" si="15"/>
        <v>0</v>
      </c>
      <c r="S72" s="100"/>
      <c r="T72" s="100"/>
      <c r="U72" s="100"/>
      <c r="V72" s="100"/>
      <c r="W72" s="100"/>
      <c r="X72" s="100"/>
      <c r="Y72" s="103"/>
    </row>
    <row r="73" spans="1:25" s="88" customFormat="1" ht="19.5" customHeight="1">
      <c r="A73" s="209" t="s">
        <v>382</v>
      </c>
      <c r="B73" s="210" t="s">
        <v>380</v>
      </c>
      <c r="C73" s="210" t="s">
        <v>383</v>
      </c>
      <c r="D73" s="210" t="s">
        <v>245</v>
      </c>
      <c r="E73" s="142" t="s">
        <v>384</v>
      </c>
      <c r="F73" s="143"/>
      <c r="G73" s="212"/>
      <c r="H73" s="212"/>
      <c r="I73" s="159"/>
      <c r="J73" s="212">
        <f>K73</f>
        <v>3000</v>
      </c>
      <c r="K73" s="212">
        <f>K75</f>
        <v>3000</v>
      </c>
      <c r="L73" s="159"/>
      <c r="M73" s="212">
        <f>N73</f>
        <v>4000</v>
      </c>
      <c r="N73" s="212">
        <f>N75</f>
        <v>4000</v>
      </c>
      <c r="O73" s="159"/>
      <c r="P73" s="128">
        <f t="shared" si="15"/>
        <v>1000</v>
      </c>
      <c r="Q73" s="128">
        <f t="shared" si="15"/>
        <v>1000</v>
      </c>
      <c r="R73" s="128">
        <f t="shared" si="15"/>
        <v>0</v>
      </c>
      <c r="S73" s="137">
        <f>T73</f>
        <v>4000</v>
      </c>
      <c r="T73" s="137">
        <f>T75</f>
        <v>4000</v>
      </c>
      <c r="U73" s="137"/>
      <c r="V73" s="137">
        <f>W73</f>
        <v>4000</v>
      </c>
      <c r="W73" s="137">
        <f>W75</f>
        <v>4000</v>
      </c>
      <c r="X73" s="137"/>
      <c r="Y73" s="103"/>
    </row>
    <row r="74" spans="1:25" s="88" customFormat="1" ht="16.5" customHeight="1">
      <c r="A74" s="209"/>
      <c r="B74" s="210"/>
      <c r="C74" s="210"/>
      <c r="D74" s="100"/>
      <c r="E74" s="144" t="s">
        <v>210</v>
      </c>
      <c r="F74" s="213"/>
      <c r="G74" s="212"/>
      <c r="H74" s="212"/>
      <c r="I74" s="100"/>
      <c r="J74" s="212"/>
      <c r="K74" s="212"/>
      <c r="L74" s="100"/>
      <c r="M74" s="100"/>
      <c r="N74" s="100"/>
      <c r="O74" s="100"/>
      <c r="P74" s="128">
        <f t="shared" si="15"/>
        <v>0</v>
      </c>
      <c r="Q74" s="128">
        <f t="shared" si="15"/>
        <v>0</v>
      </c>
      <c r="R74" s="128">
        <f t="shared" si="15"/>
        <v>0</v>
      </c>
      <c r="S74" s="100"/>
      <c r="T74" s="100"/>
      <c r="U74" s="100"/>
      <c r="V74" s="100"/>
      <c r="W74" s="100"/>
      <c r="X74" s="100"/>
      <c r="Y74" s="103"/>
    </row>
    <row r="75" spans="1:25" s="88" customFormat="1" ht="34.5" customHeight="1">
      <c r="A75" s="209" t="s">
        <v>385</v>
      </c>
      <c r="B75" s="210" t="s">
        <v>380</v>
      </c>
      <c r="C75" s="210" t="s">
        <v>383</v>
      </c>
      <c r="D75" s="210" t="s">
        <v>312</v>
      </c>
      <c r="E75" s="144" t="s">
        <v>384</v>
      </c>
      <c r="F75" s="213"/>
      <c r="G75" s="212"/>
      <c r="H75" s="212"/>
      <c r="I75" s="100"/>
      <c r="J75" s="212">
        <f>K75</f>
        <v>3000</v>
      </c>
      <c r="K75" s="212">
        <f>K77+K78</f>
        <v>3000</v>
      </c>
      <c r="L75" s="100"/>
      <c r="M75" s="100">
        <f>N75</f>
        <v>4000</v>
      </c>
      <c r="N75" s="100">
        <f>N77+N78</f>
        <v>4000</v>
      </c>
      <c r="O75" s="100"/>
      <c r="P75" s="128">
        <f t="shared" si="15"/>
        <v>1000</v>
      </c>
      <c r="Q75" s="128">
        <f t="shared" si="15"/>
        <v>1000</v>
      </c>
      <c r="R75" s="128">
        <f t="shared" si="15"/>
        <v>0</v>
      </c>
      <c r="S75" s="100">
        <f>T75</f>
        <v>4000</v>
      </c>
      <c r="T75" s="100">
        <f>T77+T78</f>
        <v>4000</v>
      </c>
      <c r="U75" s="100"/>
      <c r="V75" s="100">
        <f>W75</f>
        <v>4000</v>
      </c>
      <c r="W75" s="100">
        <f>W77+W78</f>
        <v>4000</v>
      </c>
      <c r="X75" s="100"/>
      <c r="Y75" s="342" t="s">
        <v>386</v>
      </c>
    </row>
    <row r="76" spans="1:25" s="88" customFormat="1" ht="12" customHeight="1">
      <c r="A76" s="209"/>
      <c r="B76" s="210"/>
      <c r="C76" s="210"/>
      <c r="D76" s="100"/>
      <c r="E76" s="144" t="s">
        <v>14</v>
      </c>
      <c r="F76" s="213"/>
      <c r="G76" s="212"/>
      <c r="H76" s="212"/>
      <c r="I76" s="100"/>
      <c r="J76" s="212"/>
      <c r="K76" s="212"/>
      <c r="L76" s="100"/>
      <c r="M76" s="100"/>
      <c r="N76" s="100"/>
      <c r="O76" s="100"/>
      <c r="P76" s="128"/>
      <c r="Q76" s="128"/>
      <c r="R76" s="128"/>
      <c r="S76" s="100"/>
      <c r="T76" s="100"/>
      <c r="U76" s="100"/>
      <c r="V76" s="100"/>
      <c r="W76" s="100"/>
      <c r="X76" s="100"/>
      <c r="Y76" s="345"/>
    </row>
    <row r="77" spans="1:25" s="88" customFormat="1" ht="27.75" customHeight="1">
      <c r="A77" s="209"/>
      <c r="B77" s="210"/>
      <c r="C77" s="210"/>
      <c r="D77" s="100"/>
      <c r="E77" s="153" t="s">
        <v>387</v>
      </c>
      <c r="F77" s="160">
        <v>4251</v>
      </c>
      <c r="G77" s="212">
        <f>H77</f>
        <v>0</v>
      </c>
      <c r="H77" s="212">
        <v>0</v>
      </c>
      <c r="I77" s="210" t="s">
        <v>271</v>
      </c>
      <c r="J77" s="212">
        <f>K77</f>
        <v>1000</v>
      </c>
      <c r="K77" s="212">
        <v>1000</v>
      </c>
      <c r="L77" s="210" t="s">
        <v>271</v>
      </c>
      <c r="M77" s="102">
        <f>N77</f>
        <v>1500</v>
      </c>
      <c r="N77" s="102">
        <v>1500</v>
      </c>
      <c r="O77" s="210" t="s">
        <v>271</v>
      </c>
      <c r="P77" s="128">
        <f t="shared" ref="P77:P100" si="16">M77-J77</f>
        <v>500</v>
      </c>
      <c r="Q77" s="128">
        <f t="shared" ref="Q77:Q100" si="17">N77-K77</f>
        <v>500</v>
      </c>
      <c r="R77" s="128" t="s">
        <v>271</v>
      </c>
      <c r="S77" s="102">
        <f>T77</f>
        <v>1500</v>
      </c>
      <c r="T77" s="102">
        <v>1500</v>
      </c>
      <c r="U77" s="210" t="s">
        <v>271</v>
      </c>
      <c r="V77" s="102">
        <f>W77</f>
        <v>1500</v>
      </c>
      <c r="W77" s="102">
        <v>1500</v>
      </c>
      <c r="X77" s="210" t="s">
        <v>271</v>
      </c>
      <c r="Y77" s="345"/>
    </row>
    <row r="78" spans="1:25" s="88" customFormat="1" ht="18" customHeight="1">
      <c r="A78" s="209"/>
      <c r="B78" s="210"/>
      <c r="C78" s="210"/>
      <c r="D78" s="100"/>
      <c r="E78" s="161" t="s">
        <v>388</v>
      </c>
      <c r="F78" s="162">
        <v>4269</v>
      </c>
      <c r="G78" s="212">
        <f>H78</f>
        <v>0</v>
      </c>
      <c r="H78" s="212">
        <v>0</v>
      </c>
      <c r="I78" s="210" t="s">
        <v>271</v>
      </c>
      <c r="J78" s="212">
        <f>K78</f>
        <v>2000</v>
      </c>
      <c r="K78" s="212">
        <v>2000</v>
      </c>
      <c r="L78" s="210" t="s">
        <v>271</v>
      </c>
      <c r="M78" s="102">
        <f>N78</f>
        <v>2500</v>
      </c>
      <c r="N78" s="102">
        <v>2500</v>
      </c>
      <c r="O78" s="210" t="s">
        <v>271</v>
      </c>
      <c r="P78" s="128">
        <f t="shared" si="16"/>
        <v>500</v>
      </c>
      <c r="Q78" s="128">
        <f t="shared" si="17"/>
        <v>500</v>
      </c>
      <c r="R78" s="128" t="s">
        <v>271</v>
      </c>
      <c r="S78" s="102">
        <f>T78</f>
        <v>2500</v>
      </c>
      <c r="T78" s="102">
        <v>2500</v>
      </c>
      <c r="U78" s="210" t="s">
        <v>271</v>
      </c>
      <c r="V78" s="102">
        <f>W78</f>
        <v>2500</v>
      </c>
      <c r="W78" s="102">
        <v>2500</v>
      </c>
      <c r="X78" s="210" t="s">
        <v>271</v>
      </c>
      <c r="Y78" s="343"/>
    </row>
    <row r="79" spans="1:25" s="88" customFormat="1" ht="18.75" hidden="1" customHeight="1">
      <c r="A79" s="209"/>
      <c r="B79" s="210"/>
      <c r="C79" s="210"/>
      <c r="D79" s="100"/>
      <c r="E79" s="144" t="s">
        <v>378</v>
      </c>
      <c r="F79" s="147">
        <v>5113</v>
      </c>
      <c r="G79" s="212">
        <f>I79</f>
        <v>0</v>
      </c>
      <c r="H79" s="212" t="s">
        <v>271</v>
      </c>
      <c r="I79" s="210">
        <v>0</v>
      </c>
      <c r="J79" s="212">
        <f>L79</f>
        <v>0</v>
      </c>
      <c r="K79" s="212" t="s">
        <v>271</v>
      </c>
      <c r="L79" s="210">
        <v>0</v>
      </c>
      <c r="M79" s="210"/>
      <c r="N79" s="210"/>
      <c r="O79" s="210"/>
      <c r="P79" s="128">
        <f t="shared" si="16"/>
        <v>0</v>
      </c>
      <c r="Q79" s="128" t="e">
        <f t="shared" si="17"/>
        <v>#VALUE!</v>
      </c>
      <c r="R79" s="128">
        <f t="shared" ref="R79:R100" si="18">O79-L79</f>
        <v>0</v>
      </c>
      <c r="S79" s="210"/>
      <c r="T79" s="210"/>
      <c r="U79" s="210"/>
      <c r="V79" s="210"/>
      <c r="W79" s="210"/>
      <c r="X79" s="210"/>
      <c r="Y79" s="103"/>
    </row>
    <row r="80" spans="1:25" s="88" customFormat="1" ht="18.75" hidden="1" customHeight="1">
      <c r="A80" s="209"/>
      <c r="B80" s="210"/>
      <c r="C80" s="210"/>
      <c r="D80" s="100"/>
      <c r="E80" s="144" t="s">
        <v>350</v>
      </c>
      <c r="F80" s="147">
        <v>5122</v>
      </c>
      <c r="G80" s="212"/>
      <c r="H80" s="212"/>
      <c r="I80" s="210"/>
      <c r="J80" s="212"/>
      <c r="K80" s="212"/>
      <c r="L80" s="210"/>
      <c r="M80" s="210"/>
      <c r="N80" s="210"/>
      <c r="O80" s="210"/>
      <c r="P80" s="128">
        <f t="shared" si="16"/>
        <v>0</v>
      </c>
      <c r="Q80" s="128">
        <f t="shared" si="17"/>
        <v>0</v>
      </c>
      <c r="R80" s="128">
        <f t="shared" si="18"/>
        <v>0</v>
      </c>
      <c r="S80" s="210"/>
      <c r="T80" s="210"/>
      <c r="U80" s="210"/>
      <c r="V80" s="210"/>
      <c r="W80" s="210"/>
      <c r="X80" s="210"/>
      <c r="Y80" s="103"/>
    </row>
    <row r="81" spans="1:25" s="88" customFormat="1" ht="18.75" hidden="1" customHeight="1">
      <c r="A81" s="209"/>
      <c r="B81" s="210"/>
      <c r="C81" s="210"/>
      <c r="D81" s="100"/>
      <c r="E81" s="144" t="s">
        <v>351</v>
      </c>
      <c r="F81" s="147">
        <v>5129</v>
      </c>
      <c r="G81" s="212"/>
      <c r="H81" s="212"/>
      <c r="I81" s="210"/>
      <c r="J81" s="212"/>
      <c r="K81" s="212"/>
      <c r="L81" s="210"/>
      <c r="M81" s="210"/>
      <c r="N81" s="210"/>
      <c r="O81" s="210"/>
      <c r="P81" s="128">
        <f t="shared" si="16"/>
        <v>0</v>
      </c>
      <c r="Q81" s="128">
        <f t="shared" si="17"/>
        <v>0</v>
      </c>
      <c r="R81" s="128">
        <f t="shared" si="18"/>
        <v>0</v>
      </c>
      <c r="S81" s="210"/>
      <c r="T81" s="210"/>
      <c r="U81" s="210"/>
      <c r="V81" s="210"/>
      <c r="W81" s="210"/>
      <c r="X81" s="210"/>
      <c r="Y81" s="103"/>
    </row>
    <row r="82" spans="1:25" s="88" customFormat="1" ht="19.5" hidden="1" customHeight="1">
      <c r="A82" s="209" t="s">
        <v>389</v>
      </c>
      <c r="B82" s="210" t="s">
        <v>380</v>
      </c>
      <c r="C82" s="210" t="s">
        <v>360</v>
      </c>
      <c r="D82" s="210" t="s">
        <v>245</v>
      </c>
      <c r="E82" s="142" t="s">
        <v>390</v>
      </c>
      <c r="F82" s="143"/>
      <c r="G82" s="212"/>
      <c r="H82" s="212"/>
      <c r="I82" s="159"/>
      <c r="J82" s="212"/>
      <c r="K82" s="212"/>
      <c r="L82" s="159"/>
      <c r="M82" s="159"/>
      <c r="N82" s="159"/>
      <c r="O82" s="159"/>
      <c r="P82" s="128">
        <f t="shared" si="16"/>
        <v>0</v>
      </c>
      <c r="Q82" s="128">
        <f t="shared" si="17"/>
        <v>0</v>
      </c>
      <c r="R82" s="128">
        <f t="shared" si="18"/>
        <v>0</v>
      </c>
      <c r="S82" s="159"/>
      <c r="T82" s="159"/>
      <c r="U82" s="159"/>
      <c r="V82" s="159"/>
      <c r="W82" s="159"/>
      <c r="X82" s="159"/>
      <c r="Y82" s="103"/>
    </row>
    <row r="83" spans="1:25" ht="12.75" hidden="1" customHeight="1">
      <c r="A83" s="96"/>
      <c r="B83" s="98"/>
      <c r="C83" s="98"/>
      <c r="D83" s="139"/>
      <c r="E83" s="140" t="s">
        <v>210</v>
      </c>
      <c r="F83" s="141"/>
      <c r="G83" s="212"/>
      <c r="H83" s="212"/>
      <c r="I83" s="139"/>
      <c r="J83" s="212"/>
      <c r="K83" s="212"/>
      <c r="L83" s="139"/>
      <c r="M83" s="139"/>
      <c r="N83" s="139"/>
      <c r="O83" s="139"/>
      <c r="P83" s="128">
        <f t="shared" si="16"/>
        <v>0</v>
      </c>
      <c r="Q83" s="128">
        <f t="shared" si="17"/>
        <v>0</v>
      </c>
      <c r="R83" s="128">
        <f t="shared" si="18"/>
        <v>0</v>
      </c>
      <c r="S83" s="139"/>
      <c r="T83" s="139"/>
      <c r="U83" s="139"/>
      <c r="V83" s="139"/>
      <c r="W83" s="139"/>
      <c r="X83" s="139"/>
      <c r="Y83" s="101"/>
    </row>
    <row r="84" spans="1:25" s="88" customFormat="1" ht="26.25" hidden="1" customHeight="1">
      <c r="A84" s="209" t="s">
        <v>391</v>
      </c>
      <c r="B84" s="210" t="s">
        <v>380</v>
      </c>
      <c r="C84" s="210" t="s">
        <v>360</v>
      </c>
      <c r="D84" s="210" t="s">
        <v>312</v>
      </c>
      <c r="E84" s="144" t="s">
        <v>390</v>
      </c>
      <c r="F84" s="213"/>
      <c r="G84" s="212"/>
      <c r="H84" s="212"/>
      <c r="I84" s="100"/>
      <c r="J84" s="212"/>
      <c r="K84" s="212"/>
      <c r="L84" s="100"/>
      <c r="M84" s="100"/>
      <c r="N84" s="100"/>
      <c r="O84" s="100"/>
      <c r="P84" s="128">
        <f t="shared" si="16"/>
        <v>0</v>
      </c>
      <c r="Q84" s="128">
        <f t="shared" si="17"/>
        <v>0</v>
      </c>
      <c r="R84" s="128">
        <f t="shared" si="18"/>
        <v>0</v>
      </c>
      <c r="S84" s="100"/>
      <c r="T84" s="100"/>
      <c r="U84" s="100"/>
      <c r="V84" s="100"/>
      <c r="W84" s="100"/>
      <c r="X84" s="100"/>
      <c r="Y84" s="103"/>
    </row>
    <row r="85" spans="1:25" ht="12.75" hidden="1" customHeight="1">
      <c r="A85" s="96"/>
      <c r="B85" s="98"/>
      <c r="C85" s="98"/>
      <c r="D85" s="139"/>
      <c r="E85" s="140" t="s">
        <v>14</v>
      </c>
      <c r="F85" s="141"/>
      <c r="G85" s="212"/>
      <c r="H85" s="212"/>
      <c r="I85" s="139"/>
      <c r="J85" s="212"/>
      <c r="K85" s="212"/>
      <c r="L85" s="139"/>
      <c r="M85" s="139"/>
      <c r="N85" s="139"/>
      <c r="O85" s="139"/>
      <c r="P85" s="128">
        <f t="shared" si="16"/>
        <v>0</v>
      </c>
      <c r="Q85" s="128">
        <f t="shared" si="17"/>
        <v>0</v>
      </c>
      <c r="R85" s="128">
        <f t="shared" si="18"/>
        <v>0</v>
      </c>
      <c r="S85" s="139"/>
      <c r="T85" s="139"/>
      <c r="U85" s="139"/>
      <c r="V85" s="139"/>
      <c r="W85" s="139"/>
      <c r="X85" s="139"/>
      <c r="Y85" s="101"/>
    </row>
    <row r="86" spans="1:25" s="88" customFormat="1" ht="18" hidden="1" customHeight="1">
      <c r="A86" s="209"/>
      <c r="B86" s="210"/>
      <c r="C86" s="210"/>
      <c r="D86" s="100"/>
      <c r="E86" s="144" t="s">
        <v>336</v>
      </c>
      <c r="F86" s="147">
        <v>4239</v>
      </c>
      <c r="G86" s="212"/>
      <c r="H86" s="212"/>
      <c r="I86" s="210"/>
      <c r="J86" s="212"/>
      <c r="K86" s="212"/>
      <c r="L86" s="210"/>
      <c r="M86" s="210"/>
      <c r="N86" s="210"/>
      <c r="O86" s="210"/>
      <c r="P86" s="128">
        <f t="shared" si="16"/>
        <v>0</v>
      </c>
      <c r="Q86" s="128">
        <f t="shared" si="17"/>
        <v>0</v>
      </c>
      <c r="R86" s="128">
        <f t="shared" si="18"/>
        <v>0</v>
      </c>
      <c r="S86" s="210"/>
      <c r="T86" s="210"/>
      <c r="U86" s="210"/>
      <c r="V86" s="210"/>
      <c r="W86" s="210"/>
      <c r="X86" s="210"/>
      <c r="Y86" s="103"/>
    </row>
    <row r="87" spans="1:25" s="88" customFormat="1" ht="40.5" hidden="1" customHeight="1">
      <c r="A87" s="209"/>
      <c r="B87" s="210"/>
      <c r="C87" s="210"/>
      <c r="D87" s="100"/>
      <c r="E87" s="142" t="s">
        <v>392</v>
      </c>
      <c r="F87" s="145"/>
      <c r="G87" s="212"/>
      <c r="H87" s="212"/>
      <c r="I87" s="146"/>
      <c r="J87" s="212"/>
      <c r="K87" s="212"/>
      <c r="L87" s="146"/>
      <c r="M87" s="146"/>
      <c r="N87" s="146"/>
      <c r="O87" s="146"/>
      <c r="P87" s="128">
        <f t="shared" si="16"/>
        <v>0</v>
      </c>
      <c r="Q87" s="128">
        <f t="shared" si="17"/>
        <v>0</v>
      </c>
      <c r="R87" s="128">
        <f t="shared" si="18"/>
        <v>0</v>
      </c>
      <c r="S87" s="146"/>
      <c r="T87" s="146"/>
      <c r="U87" s="146"/>
      <c r="V87" s="146"/>
      <c r="W87" s="146"/>
      <c r="X87" s="146"/>
      <c r="Y87" s="103"/>
    </row>
    <row r="88" spans="1:25" ht="12.75" hidden="1" customHeight="1">
      <c r="A88" s="96"/>
      <c r="B88" s="98"/>
      <c r="C88" s="98"/>
      <c r="D88" s="139"/>
      <c r="E88" s="140" t="s">
        <v>393</v>
      </c>
      <c r="F88" s="134">
        <v>4511</v>
      </c>
      <c r="G88" s="212"/>
      <c r="H88" s="212"/>
      <c r="I88" s="98"/>
      <c r="J88" s="212"/>
      <c r="K88" s="212"/>
      <c r="L88" s="98"/>
      <c r="M88" s="98"/>
      <c r="N88" s="98"/>
      <c r="O88" s="98"/>
      <c r="P88" s="128">
        <f t="shared" si="16"/>
        <v>0</v>
      </c>
      <c r="Q88" s="128">
        <f t="shared" si="17"/>
        <v>0</v>
      </c>
      <c r="R88" s="128">
        <f t="shared" si="18"/>
        <v>0</v>
      </c>
      <c r="S88" s="98"/>
      <c r="T88" s="98"/>
      <c r="U88" s="98"/>
      <c r="V88" s="98"/>
      <c r="W88" s="98"/>
      <c r="X88" s="98"/>
      <c r="Y88" s="101"/>
    </row>
    <row r="89" spans="1:25" s="88" customFormat="1" ht="32.25" customHeight="1">
      <c r="A89" s="209" t="s">
        <v>394</v>
      </c>
      <c r="B89" s="210" t="s">
        <v>395</v>
      </c>
      <c r="C89" s="210" t="s">
        <v>245</v>
      </c>
      <c r="D89" s="210" t="s">
        <v>245</v>
      </c>
      <c r="E89" s="135" t="s">
        <v>396</v>
      </c>
      <c r="F89" s="136"/>
      <c r="G89" s="212">
        <f>H89+I89</f>
        <v>300546.8</v>
      </c>
      <c r="H89" s="212">
        <f>H99+H114</f>
        <v>94238</v>
      </c>
      <c r="I89" s="137">
        <f>I99+I114+I133</f>
        <v>206308.8</v>
      </c>
      <c r="J89" s="212">
        <f>K89+L89</f>
        <v>1486234.3</v>
      </c>
      <c r="K89" s="212">
        <f>K99+K114</f>
        <v>9475</v>
      </c>
      <c r="L89" s="137">
        <f>L99+L114+L133</f>
        <v>1476759.3</v>
      </c>
      <c r="M89" s="212">
        <f>N89+O89</f>
        <v>1173835</v>
      </c>
      <c r="N89" s="212">
        <f>N114+N99</f>
        <v>9475</v>
      </c>
      <c r="O89" s="212">
        <f>O99+O114+O133</f>
        <v>1164360</v>
      </c>
      <c r="P89" s="128">
        <f t="shared" si="16"/>
        <v>-312399.30000000005</v>
      </c>
      <c r="Q89" s="128">
        <f t="shared" si="17"/>
        <v>0</v>
      </c>
      <c r="R89" s="128">
        <f t="shared" si="18"/>
        <v>-312399.30000000005</v>
      </c>
      <c r="S89" s="137">
        <f>T89+U89</f>
        <v>790000</v>
      </c>
      <c r="T89" s="137">
        <f>T114</f>
        <v>10000</v>
      </c>
      <c r="U89" s="137">
        <f>U99+U114+U133</f>
        <v>780000</v>
      </c>
      <c r="V89" s="137">
        <f>W89+X89</f>
        <v>1002000</v>
      </c>
      <c r="W89" s="137">
        <f>W114</f>
        <v>22000</v>
      </c>
      <c r="X89" s="137">
        <f>X99+X114+X133</f>
        <v>980000</v>
      </c>
      <c r="Y89" s="103"/>
    </row>
    <row r="90" spans="1:25" ht="12.75" hidden="1" customHeight="1">
      <c r="A90" s="96"/>
      <c r="B90" s="98"/>
      <c r="C90" s="98"/>
      <c r="D90" s="139"/>
      <c r="E90" s="140" t="s">
        <v>14</v>
      </c>
      <c r="F90" s="141"/>
      <c r="G90" s="212"/>
      <c r="H90" s="212"/>
      <c r="I90" s="139"/>
      <c r="J90" s="212"/>
      <c r="K90" s="212"/>
      <c r="L90" s="139"/>
      <c r="M90" s="139"/>
      <c r="N90" s="139"/>
      <c r="O90" s="139"/>
      <c r="P90" s="128">
        <f t="shared" si="16"/>
        <v>0</v>
      </c>
      <c r="Q90" s="128">
        <f t="shared" si="17"/>
        <v>0</v>
      </c>
      <c r="R90" s="128">
        <f t="shared" si="18"/>
        <v>0</v>
      </c>
      <c r="S90" s="139"/>
      <c r="T90" s="139"/>
      <c r="U90" s="139"/>
      <c r="V90" s="139"/>
      <c r="W90" s="139"/>
      <c r="X90" s="139"/>
      <c r="Y90" s="101"/>
    </row>
    <row r="91" spans="1:25" s="88" customFormat="1" ht="30.75" hidden="1" customHeight="1">
      <c r="A91" s="209" t="s">
        <v>397</v>
      </c>
      <c r="B91" s="210" t="s">
        <v>395</v>
      </c>
      <c r="C91" s="210" t="s">
        <v>312</v>
      </c>
      <c r="D91" s="210" t="s">
        <v>245</v>
      </c>
      <c r="E91" s="142" t="s">
        <v>398</v>
      </c>
      <c r="F91" s="143"/>
      <c r="G91" s="212"/>
      <c r="H91" s="212"/>
      <c r="I91" s="159"/>
      <c r="J91" s="212"/>
      <c r="K91" s="212"/>
      <c r="L91" s="159"/>
      <c r="M91" s="148"/>
      <c r="N91" s="148"/>
      <c r="O91" s="148"/>
      <c r="P91" s="128">
        <f t="shared" si="16"/>
        <v>0</v>
      </c>
      <c r="Q91" s="128">
        <f t="shared" si="17"/>
        <v>0</v>
      </c>
      <c r="R91" s="128">
        <f t="shared" si="18"/>
        <v>0</v>
      </c>
      <c r="S91" s="159"/>
      <c r="T91" s="159"/>
      <c r="U91" s="159"/>
      <c r="V91" s="159"/>
      <c r="W91" s="159"/>
      <c r="X91" s="159"/>
      <c r="Y91" s="103"/>
    </row>
    <row r="92" spans="1:25" ht="12.75" hidden="1" customHeight="1">
      <c r="A92" s="96"/>
      <c r="B92" s="98"/>
      <c r="C92" s="98"/>
      <c r="D92" s="139"/>
      <c r="E92" s="140" t="s">
        <v>210</v>
      </c>
      <c r="F92" s="141"/>
      <c r="G92" s="212"/>
      <c r="H92" s="212"/>
      <c r="I92" s="139"/>
      <c r="J92" s="212"/>
      <c r="K92" s="212"/>
      <c r="L92" s="139"/>
      <c r="M92" s="139"/>
      <c r="N92" s="139"/>
      <c r="O92" s="139"/>
      <c r="P92" s="128">
        <f t="shared" si="16"/>
        <v>0</v>
      </c>
      <c r="Q92" s="128">
        <f t="shared" si="17"/>
        <v>0</v>
      </c>
      <c r="R92" s="128">
        <f t="shared" si="18"/>
        <v>0</v>
      </c>
      <c r="S92" s="139"/>
      <c r="T92" s="139"/>
      <c r="U92" s="139"/>
      <c r="V92" s="139"/>
      <c r="W92" s="139"/>
      <c r="X92" s="139"/>
      <c r="Y92" s="101"/>
    </row>
    <row r="93" spans="1:25" ht="12.75" hidden="1" customHeight="1">
      <c r="A93" s="96" t="s">
        <v>399</v>
      </c>
      <c r="B93" s="98" t="s">
        <v>395</v>
      </c>
      <c r="C93" s="98" t="s">
        <v>312</v>
      </c>
      <c r="D93" s="98" t="s">
        <v>312</v>
      </c>
      <c r="E93" s="140" t="s">
        <v>400</v>
      </c>
      <c r="F93" s="141"/>
      <c r="G93" s="212"/>
      <c r="H93" s="212"/>
      <c r="I93" s="139"/>
      <c r="J93" s="212"/>
      <c r="K93" s="212"/>
      <c r="L93" s="139"/>
      <c r="M93" s="139"/>
      <c r="N93" s="139"/>
      <c r="O93" s="139"/>
      <c r="P93" s="128">
        <f t="shared" si="16"/>
        <v>0</v>
      </c>
      <c r="Q93" s="128">
        <f t="shared" si="17"/>
        <v>0</v>
      </c>
      <c r="R93" s="128">
        <f t="shared" si="18"/>
        <v>0</v>
      </c>
      <c r="S93" s="139"/>
      <c r="T93" s="139"/>
      <c r="U93" s="139"/>
      <c r="V93" s="139"/>
      <c r="W93" s="139"/>
      <c r="X93" s="139"/>
      <c r="Y93" s="101"/>
    </row>
    <row r="94" spans="1:25" ht="12.75" hidden="1" customHeight="1">
      <c r="A94" s="96"/>
      <c r="B94" s="98"/>
      <c r="C94" s="98"/>
      <c r="D94" s="139"/>
      <c r="E94" s="140" t="s">
        <v>14</v>
      </c>
      <c r="F94" s="141"/>
      <c r="G94" s="212"/>
      <c r="H94" s="212"/>
      <c r="I94" s="139"/>
      <c r="J94" s="212"/>
      <c r="K94" s="212"/>
      <c r="L94" s="139"/>
      <c r="M94" s="139"/>
      <c r="N94" s="139"/>
      <c r="O94" s="139"/>
      <c r="P94" s="128">
        <f t="shared" si="16"/>
        <v>0</v>
      </c>
      <c r="Q94" s="128">
        <f t="shared" si="17"/>
        <v>0</v>
      </c>
      <c r="R94" s="128">
        <f t="shared" si="18"/>
        <v>0</v>
      </c>
      <c r="S94" s="139"/>
      <c r="T94" s="139"/>
      <c r="U94" s="139"/>
      <c r="V94" s="139"/>
      <c r="W94" s="139"/>
      <c r="X94" s="139"/>
      <c r="Y94" s="101"/>
    </row>
    <row r="95" spans="1:25" s="88" customFormat="1" ht="45.75" hidden="1" customHeight="1">
      <c r="A95" s="209"/>
      <c r="B95" s="210"/>
      <c r="C95" s="210"/>
      <c r="D95" s="100"/>
      <c r="E95" s="142" t="s">
        <v>401</v>
      </c>
      <c r="F95" s="145"/>
      <c r="G95" s="212"/>
      <c r="H95" s="212"/>
      <c r="I95" s="146"/>
      <c r="J95" s="212"/>
      <c r="K95" s="212"/>
      <c r="L95" s="146"/>
      <c r="M95" s="146"/>
      <c r="N95" s="146"/>
      <c r="O95" s="146"/>
      <c r="P95" s="128">
        <f t="shared" si="16"/>
        <v>0</v>
      </c>
      <c r="Q95" s="128">
        <f t="shared" si="17"/>
        <v>0</v>
      </c>
      <c r="R95" s="128">
        <f t="shared" si="18"/>
        <v>0</v>
      </c>
      <c r="S95" s="146"/>
      <c r="T95" s="146"/>
      <c r="U95" s="146"/>
      <c r="V95" s="146"/>
      <c r="W95" s="146"/>
      <c r="X95" s="146"/>
      <c r="Y95" s="103"/>
    </row>
    <row r="96" spans="1:25" s="88" customFormat="1" ht="22.5" hidden="1" customHeight="1">
      <c r="A96" s="209"/>
      <c r="B96" s="210"/>
      <c r="C96" s="210"/>
      <c r="D96" s="100"/>
      <c r="E96" s="144" t="s">
        <v>336</v>
      </c>
      <c r="F96" s="147">
        <v>4239</v>
      </c>
      <c r="G96" s="212"/>
      <c r="H96" s="212"/>
      <c r="I96" s="210"/>
      <c r="J96" s="212"/>
      <c r="K96" s="212"/>
      <c r="L96" s="210"/>
      <c r="M96" s="210"/>
      <c r="N96" s="210"/>
      <c r="O96" s="210"/>
      <c r="P96" s="128">
        <f t="shared" si="16"/>
        <v>0</v>
      </c>
      <c r="Q96" s="128">
        <f t="shared" si="17"/>
        <v>0</v>
      </c>
      <c r="R96" s="128">
        <f t="shared" si="18"/>
        <v>0</v>
      </c>
      <c r="S96" s="210"/>
      <c r="T96" s="210"/>
      <c r="U96" s="210"/>
      <c r="V96" s="210"/>
      <c r="W96" s="210"/>
      <c r="X96" s="210"/>
      <c r="Y96" s="103"/>
    </row>
    <row r="97" spans="1:25" s="88" customFormat="1" ht="45.75" hidden="1" customHeight="1">
      <c r="A97" s="209"/>
      <c r="B97" s="210"/>
      <c r="C97" s="210"/>
      <c r="D97" s="100"/>
      <c r="E97" s="142" t="s">
        <v>402</v>
      </c>
      <c r="F97" s="145"/>
      <c r="G97" s="212"/>
      <c r="H97" s="212"/>
      <c r="I97" s="146"/>
      <c r="J97" s="212"/>
      <c r="K97" s="212"/>
      <c r="L97" s="146"/>
      <c r="M97" s="146"/>
      <c r="N97" s="146"/>
      <c r="O97" s="146"/>
      <c r="P97" s="128">
        <f t="shared" si="16"/>
        <v>0</v>
      </c>
      <c r="Q97" s="128">
        <f t="shared" si="17"/>
        <v>0</v>
      </c>
      <c r="R97" s="128">
        <f t="shared" si="18"/>
        <v>0</v>
      </c>
      <c r="S97" s="146"/>
      <c r="T97" s="146"/>
      <c r="U97" s="146"/>
      <c r="V97" s="146"/>
      <c r="W97" s="146"/>
      <c r="X97" s="146"/>
      <c r="Y97" s="103"/>
    </row>
    <row r="98" spans="1:25" s="88" customFormat="1" ht="22.5" hidden="1" customHeight="1">
      <c r="A98" s="209"/>
      <c r="B98" s="210"/>
      <c r="C98" s="210"/>
      <c r="D98" s="100"/>
      <c r="E98" s="144" t="s">
        <v>336</v>
      </c>
      <c r="F98" s="147">
        <v>4239</v>
      </c>
      <c r="G98" s="212"/>
      <c r="H98" s="212"/>
      <c r="I98" s="210"/>
      <c r="J98" s="212"/>
      <c r="K98" s="212"/>
      <c r="L98" s="210"/>
      <c r="M98" s="210"/>
      <c r="N98" s="210"/>
      <c r="O98" s="210"/>
      <c r="P98" s="128">
        <f t="shared" si="16"/>
        <v>0</v>
      </c>
      <c r="Q98" s="128">
        <f t="shared" si="17"/>
        <v>0</v>
      </c>
      <c r="R98" s="128">
        <f t="shared" si="18"/>
        <v>0</v>
      </c>
      <c r="S98" s="210"/>
      <c r="T98" s="210"/>
      <c r="U98" s="210"/>
      <c r="V98" s="210"/>
      <c r="W98" s="210"/>
      <c r="X98" s="210"/>
      <c r="Y98" s="103"/>
    </row>
    <row r="99" spans="1:25" s="88" customFormat="1" ht="32.25" customHeight="1">
      <c r="A99" s="209" t="s">
        <v>403</v>
      </c>
      <c r="B99" s="210" t="s">
        <v>395</v>
      </c>
      <c r="C99" s="210" t="s">
        <v>383</v>
      </c>
      <c r="D99" s="210" t="s">
        <v>245</v>
      </c>
      <c r="E99" s="142" t="s">
        <v>404</v>
      </c>
      <c r="F99" s="143"/>
      <c r="G99" s="212">
        <f>H99+I99</f>
        <v>74285.2</v>
      </c>
      <c r="H99" s="212">
        <f>H100</f>
        <v>74285.2</v>
      </c>
      <c r="I99" s="137">
        <f>I100</f>
        <v>0</v>
      </c>
      <c r="J99" s="212">
        <f>K99+L99</f>
        <v>94775.3</v>
      </c>
      <c r="K99" s="212">
        <f>K100</f>
        <v>475</v>
      </c>
      <c r="L99" s="137">
        <f>L100</f>
        <v>94300.3</v>
      </c>
      <c r="M99" s="212">
        <f>M102</f>
        <v>0</v>
      </c>
      <c r="N99" s="212">
        <f>N100</f>
        <v>0</v>
      </c>
      <c r="O99" s="212">
        <f>O102</f>
        <v>0</v>
      </c>
      <c r="P99" s="128">
        <f t="shared" si="16"/>
        <v>-94775.3</v>
      </c>
      <c r="Q99" s="128">
        <f t="shared" si="17"/>
        <v>-475</v>
      </c>
      <c r="R99" s="128">
        <f t="shared" si="18"/>
        <v>-94300.3</v>
      </c>
      <c r="S99" s="212">
        <f>S102</f>
        <v>0</v>
      </c>
      <c r="T99" s="212">
        <v>0</v>
      </c>
      <c r="U99" s="212">
        <f>U102</f>
        <v>0</v>
      </c>
      <c r="V99" s="212">
        <f>V102</f>
        <v>0</v>
      </c>
      <c r="W99" s="212">
        <v>0</v>
      </c>
      <c r="X99" s="212">
        <f>X102</f>
        <v>0</v>
      </c>
      <c r="Y99" s="298" t="s">
        <v>375</v>
      </c>
    </row>
    <row r="100" spans="1:25" s="88" customFormat="1" ht="30" customHeight="1">
      <c r="A100" s="209" t="s">
        <v>403</v>
      </c>
      <c r="B100" s="163" t="s">
        <v>395</v>
      </c>
      <c r="C100" s="164">
        <v>2</v>
      </c>
      <c r="D100" s="164">
        <v>1</v>
      </c>
      <c r="E100" s="165" t="s">
        <v>405</v>
      </c>
      <c r="F100" s="143"/>
      <c r="G100" s="212">
        <f>H100+I100</f>
        <v>74285.2</v>
      </c>
      <c r="H100" s="212">
        <f>H101</f>
        <v>74285.2</v>
      </c>
      <c r="I100" s="137">
        <f>I102</f>
        <v>0</v>
      </c>
      <c r="J100" s="212">
        <f>K100+L100</f>
        <v>94775.3</v>
      </c>
      <c r="K100" s="212">
        <f>K101</f>
        <v>475</v>
      </c>
      <c r="L100" s="137">
        <f>L102</f>
        <v>94300.3</v>
      </c>
      <c r="M100" s="212">
        <f>M101+M102</f>
        <v>0</v>
      </c>
      <c r="N100" s="212">
        <f>N101</f>
        <v>0</v>
      </c>
      <c r="O100" s="212">
        <f>O102</f>
        <v>0</v>
      </c>
      <c r="P100" s="128">
        <f t="shared" si="16"/>
        <v>-94775.3</v>
      </c>
      <c r="Q100" s="128">
        <f t="shared" si="17"/>
        <v>-475</v>
      </c>
      <c r="R100" s="128">
        <f t="shared" si="18"/>
        <v>-94300.3</v>
      </c>
      <c r="S100" s="212">
        <f>S101+S102</f>
        <v>0</v>
      </c>
      <c r="T100" s="212">
        <f>T101</f>
        <v>0</v>
      </c>
      <c r="U100" s="212">
        <v>0</v>
      </c>
      <c r="V100" s="212">
        <f>V101+V102</f>
        <v>0</v>
      </c>
      <c r="W100" s="212">
        <f>W101</f>
        <v>0</v>
      </c>
      <c r="X100" s="212">
        <v>0</v>
      </c>
      <c r="Y100" s="299"/>
    </row>
    <row r="101" spans="1:25" s="88" customFormat="1" ht="24" customHeight="1">
      <c r="A101" s="209"/>
      <c r="B101" s="163"/>
      <c r="C101" s="164"/>
      <c r="D101" s="164"/>
      <c r="E101" s="166" t="s">
        <v>338</v>
      </c>
      <c r="F101" s="147">
        <v>4729</v>
      </c>
      <c r="G101" s="212">
        <f>H101</f>
        <v>74285.2</v>
      </c>
      <c r="H101" s="212">
        <v>74285.2</v>
      </c>
      <c r="I101" s="137" t="s">
        <v>271</v>
      </c>
      <c r="J101" s="212">
        <f>K101</f>
        <v>475</v>
      </c>
      <c r="K101" s="212">
        <v>475</v>
      </c>
      <c r="L101" s="137" t="s">
        <v>271</v>
      </c>
      <c r="M101" s="212">
        <f>N101</f>
        <v>0</v>
      </c>
      <c r="N101" s="212">
        <v>0</v>
      </c>
      <c r="O101" s="212" t="s">
        <v>271</v>
      </c>
      <c r="P101" s="128">
        <v>0</v>
      </c>
      <c r="Q101" s="128">
        <v>0</v>
      </c>
      <c r="R101" s="128" t="s">
        <v>271</v>
      </c>
      <c r="S101" s="212">
        <v>0</v>
      </c>
      <c r="T101" s="212">
        <v>0</v>
      </c>
      <c r="U101" s="212" t="s">
        <v>271</v>
      </c>
      <c r="V101" s="212">
        <v>0</v>
      </c>
      <c r="W101" s="212">
        <v>0</v>
      </c>
      <c r="X101" s="212" t="s">
        <v>271</v>
      </c>
      <c r="Y101" s="299"/>
    </row>
    <row r="102" spans="1:25" s="88" customFormat="1" ht="27.75" customHeight="1">
      <c r="A102" s="209"/>
      <c r="B102" s="210"/>
      <c r="C102" s="210"/>
      <c r="D102" s="210"/>
      <c r="E102" s="167" t="s">
        <v>406</v>
      </c>
      <c r="F102" s="154">
        <v>5121</v>
      </c>
      <c r="G102" s="212">
        <f>I102</f>
        <v>0</v>
      </c>
      <c r="H102" s="212" t="s">
        <v>271</v>
      </c>
      <c r="I102" s="137">
        <v>0</v>
      </c>
      <c r="J102" s="212">
        <f>L102</f>
        <v>94300.3</v>
      </c>
      <c r="K102" s="212" t="s">
        <v>271</v>
      </c>
      <c r="L102" s="137">
        <v>94300.3</v>
      </c>
      <c r="M102" s="212">
        <f>O102</f>
        <v>0</v>
      </c>
      <c r="N102" s="212" t="s">
        <v>271</v>
      </c>
      <c r="O102" s="212">
        <v>0</v>
      </c>
      <c r="P102" s="128">
        <f t="shared" ref="P102:P109" si="19">M102-J102</f>
        <v>-94300.3</v>
      </c>
      <c r="Q102" s="128" t="s">
        <v>271</v>
      </c>
      <c r="R102" s="128">
        <f t="shared" ref="R102:R109" si="20">O102-L102</f>
        <v>-94300.3</v>
      </c>
      <c r="S102" s="212">
        <f>U102</f>
        <v>0</v>
      </c>
      <c r="T102" s="212" t="s">
        <v>271</v>
      </c>
      <c r="U102" s="212">
        <v>0</v>
      </c>
      <c r="V102" s="212">
        <f>X102</f>
        <v>0</v>
      </c>
      <c r="W102" s="212" t="s">
        <v>271</v>
      </c>
      <c r="X102" s="212">
        <v>0</v>
      </c>
      <c r="Y102" s="300"/>
    </row>
    <row r="103" spans="1:25" ht="12.75" hidden="1" customHeight="1">
      <c r="A103" s="96"/>
      <c r="B103" s="98"/>
      <c r="C103" s="98"/>
      <c r="D103" s="139"/>
      <c r="E103" s="140" t="s">
        <v>210</v>
      </c>
      <c r="F103" s="141"/>
      <c r="G103" s="212"/>
      <c r="H103" s="212"/>
      <c r="I103" s="139"/>
      <c r="J103" s="212"/>
      <c r="K103" s="212"/>
      <c r="L103" s="139"/>
      <c r="M103" s="139"/>
      <c r="N103" s="139"/>
      <c r="O103" s="139"/>
      <c r="P103" s="128">
        <f t="shared" si="19"/>
        <v>0</v>
      </c>
      <c r="Q103" s="128">
        <f t="shared" ref="Q103:Q109" si="21">N103-K103</f>
        <v>0</v>
      </c>
      <c r="R103" s="128">
        <f t="shared" si="20"/>
        <v>0</v>
      </c>
      <c r="S103" s="139"/>
      <c r="T103" s="139"/>
      <c r="U103" s="139"/>
      <c r="V103" s="139"/>
      <c r="W103" s="139"/>
      <c r="X103" s="139"/>
      <c r="Y103" s="101"/>
    </row>
    <row r="104" spans="1:25" ht="0.75" hidden="1" customHeight="1">
      <c r="A104" s="96" t="s">
        <v>407</v>
      </c>
      <c r="B104" s="98" t="s">
        <v>395</v>
      </c>
      <c r="C104" s="98" t="s">
        <v>383</v>
      </c>
      <c r="D104" s="98" t="s">
        <v>408</v>
      </c>
      <c r="E104" s="140" t="s">
        <v>409</v>
      </c>
      <c r="F104" s="141"/>
      <c r="G104" s="212"/>
      <c r="H104" s="212"/>
      <c r="I104" s="139"/>
      <c r="J104" s="212"/>
      <c r="K104" s="212"/>
      <c r="L104" s="139"/>
      <c r="M104" s="139"/>
      <c r="N104" s="139"/>
      <c r="O104" s="139"/>
      <c r="P104" s="128">
        <f t="shared" si="19"/>
        <v>0</v>
      </c>
      <c r="Q104" s="128">
        <f t="shared" si="21"/>
        <v>0</v>
      </c>
      <c r="R104" s="128">
        <f t="shared" si="20"/>
        <v>0</v>
      </c>
      <c r="S104" s="139"/>
      <c r="T104" s="139"/>
      <c r="U104" s="139"/>
      <c r="V104" s="139"/>
      <c r="W104" s="139"/>
      <c r="X104" s="139"/>
      <c r="Y104" s="101"/>
    </row>
    <row r="105" spans="1:25" ht="12.75" hidden="1" customHeight="1">
      <c r="A105" s="96"/>
      <c r="B105" s="98"/>
      <c r="C105" s="98"/>
      <c r="D105" s="139"/>
      <c r="E105" s="140" t="s">
        <v>14</v>
      </c>
      <c r="F105" s="141"/>
      <c r="G105" s="212"/>
      <c r="H105" s="212"/>
      <c r="I105" s="139"/>
      <c r="J105" s="212"/>
      <c r="K105" s="212"/>
      <c r="L105" s="139"/>
      <c r="M105" s="139"/>
      <c r="N105" s="139"/>
      <c r="O105" s="139"/>
      <c r="P105" s="128">
        <f t="shared" si="19"/>
        <v>0</v>
      </c>
      <c r="Q105" s="128">
        <f t="shared" si="21"/>
        <v>0</v>
      </c>
      <c r="R105" s="128">
        <f t="shared" si="20"/>
        <v>0</v>
      </c>
      <c r="S105" s="139"/>
      <c r="T105" s="139"/>
      <c r="U105" s="139"/>
      <c r="V105" s="139"/>
      <c r="W105" s="139"/>
      <c r="X105" s="139"/>
      <c r="Y105" s="101"/>
    </row>
    <row r="106" spans="1:25" s="88" customFormat="1" ht="24.75" hidden="1" customHeight="1">
      <c r="A106" s="209"/>
      <c r="B106" s="210"/>
      <c r="C106" s="210"/>
      <c r="D106" s="100"/>
      <c r="E106" s="142" t="s">
        <v>410</v>
      </c>
      <c r="F106" s="145"/>
      <c r="G106" s="212"/>
      <c r="H106" s="212"/>
      <c r="I106" s="100"/>
      <c r="J106" s="212"/>
      <c r="K106" s="212"/>
      <c r="L106" s="100"/>
      <c r="M106" s="146"/>
      <c r="N106" s="146"/>
      <c r="O106" s="146"/>
      <c r="P106" s="128">
        <f t="shared" si="19"/>
        <v>0</v>
      </c>
      <c r="Q106" s="128">
        <f t="shared" si="21"/>
        <v>0</v>
      </c>
      <c r="R106" s="128">
        <f t="shared" si="20"/>
        <v>0</v>
      </c>
      <c r="S106" s="100"/>
      <c r="T106" s="100"/>
      <c r="U106" s="100"/>
      <c r="V106" s="100"/>
      <c r="W106" s="100"/>
      <c r="X106" s="100"/>
      <c r="Y106" s="103"/>
    </row>
    <row r="107" spans="1:25" s="88" customFormat="1" ht="22.5" hidden="1" customHeight="1">
      <c r="A107" s="209"/>
      <c r="B107" s="210"/>
      <c r="C107" s="210"/>
      <c r="D107" s="100"/>
      <c r="E107" s="144" t="s">
        <v>411</v>
      </c>
      <c r="F107" s="147">
        <v>5112</v>
      </c>
      <c r="G107" s="212"/>
      <c r="H107" s="212"/>
      <c r="I107" s="210"/>
      <c r="J107" s="212"/>
      <c r="K107" s="212"/>
      <c r="L107" s="210"/>
      <c r="M107" s="210"/>
      <c r="N107" s="210"/>
      <c r="O107" s="210"/>
      <c r="P107" s="128">
        <f t="shared" si="19"/>
        <v>0</v>
      </c>
      <c r="Q107" s="128">
        <f t="shared" si="21"/>
        <v>0</v>
      </c>
      <c r="R107" s="128">
        <f t="shared" si="20"/>
        <v>0</v>
      </c>
      <c r="S107" s="210"/>
      <c r="T107" s="210"/>
      <c r="U107" s="210"/>
      <c r="V107" s="210"/>
      <c r="W107" s="210"/>
      <c r="X107" s="210"/>
      <c r="Y107" s="103"/>
    </row>
    <row r="108" spans="1:25" s="88" customFormat="1" ht="30" hidden="1" customHeight="1">
      <c r="A108" s="209" t="s">
        <v>412</v>
      </c>
      <c r="B108" s="210" t="s">
        <v>395</v>
      </c>
      <c r="C108" s="210" t="s">
        <v>353</v>
      </c>
      <c r="D108" s="210" t="s">
        <v>245</v>
      </c>
      <c r="E108" s="142" t="s">
        <v>413</v>
      </c>
      <c r="F108" s="143"/>
      <c r="G108" s="212"/>
      <c r="H108" s="212"/>
      <c r="I108" s="137"/>
      <c r="J108" s="212"/>
      <c r="K108" s="212"/>
      <c r="L108" s="137"/>
      <c r="M108" s="159"/>
      <c r="N108" s="159"/>
      <c r="O108" s="159"/>
      <c r="P108" s="128">
        <f t="shared" si="19"/>
        <v>0</v>
      </c>
      <c r="Q108" s="128">
        <f t="shared" si="21"/>
        <v>0</v>
      </c>
      <c r="R108" s="128">
        <f t="shared" si="20"/>
        <v>0</v>
      </c>
      <c r="S108" s="212"/>
      <c r="T108" s="212"/>
      <c r="U108" s="212"/>
      <c r="V108" s="212"/>
      <c r="W108" s="212"/>
      <c r="X108" s="212"/>
      <c r="Y108" s="103"/>
    </row>
    <row r="109" spans="1:25" ht="12.75" hidden="1" customHeight="1">
      <c r="A109" s="96"/>
      <c r="B109" s="98"/>
      <c r="C109" s="98"/>
      <c r="D109" s="139"/>
      <c r="E109" s="140" t="s">
        <v>210</v>
      </c>
      <c r="F109" s="141"/>
      <c r="G109" s="212"/>
      <c r="H109" s="212"/>
      <c r="I109" s="139"/>
      <c r="J109" s="212"/>
      <c r="K109" s="212"/>
      <c r="L109" s="139"/>
      <c r="M109" s="139"/>
      <c r="N109" s="139"/>
      <c r="O109" s="139"/>
      <c r="P109" s="128">
        <f t="shared" si="19"/>
        <v>0</v>
      </c>
      <c r="Q109" s="128">
        <f t="shared" si="21"/>
        <v>0</v>
      </c>
      <c r="R109" s="128">
        <f t="shared" si="20"/>
        <v>0</v>
      </c>
      <c r="S109" s="139"/>
      <c r="T109" s="139"/>
      <c r="U109" s="139"/>
      <c r="V109" s="139"/>
      <c r="W109" s="139"/>
      <c r="X109" s="139"/>
      <c r="Y109" s="101"/>
    </row>
    <row r="110" spans="1:25" ht="12.75" hidden="1" customHeight="1">
      <c r="A110" s="96"/>
      <c r="B110" s="98"/>
      <c r="C110" s="98"/>
      <c r="D110" s="139"/>
      <c r="E110" s="144" t="s">
        <v>411</v>
      </c>
      <c r="F110" s="141">
        <v>5112</v>
      </c>
      <c r="G110" s="212">
        <f>I110</f>
        <v>0</v>
      </c>
      <c r="H110" s="212"/>
      <c r="I110" s="139"/>
      <c r="J110" s="212">
        <f>L110</f>
        <v>0</v>
      </c>
      <c r="K110" s="212"/>
      <c r="L110" s="139"/>
      <c r="M110" s="139"/>
      <c r="N110" s="139"/>
      <c r="O110" s="139"/>
      <c r="P110" s="128"/>
      <c r="Q110" s="128"/>
      <c r="R110" s="128"/>
      <c r="S110" s="139"/>
      <c r="T110" s="139"/>
      <c r="U110" s="139"/>
      <c r="V110" s="139"/>
      <c r="W110" s="139"/>
      <c r="X110" s="139"/>
      <c r="Y110" s="101"/>
    </row>
    <row r="111" spans="1:25" s="88" customFormat="1" ht="24.75" hidden="1" customHeight="1">
      <c r="A111" s="209" t="s">
        <v>414</v>
      </c>
      <c r="B111" s="210" t="s">
        <v>395</v>
      </c>
      <c r="C111" s="210" t="s">
        <v>353</v>
      </c>
      <c r="D111" s="210" t="s">
        <v>360</v>
      </c>
      <c r="E111" s="144" t="s">
        <v>415</v>
      </c>
      <c r="F111" s="213"/>
      <c r="G111" s="212"/>
      <c r="H111" s="212"/>
      <c r="I111" s="100"/>
      <c r="J111" s="212"/>
      <c r="K111" s="212"/>
      <c r="L111" s="100"/>
      <c r="M111" s="100"/>
      <c r="N111" s="100"/>
      <c r="O111" s="100"/>
      <c r="P111" s="128">
        <f t="shared" ref="P111:R114" si="22">M111-J111</f>
        <v>0</v>
      </c>
      <c r="Q111" s="128">
        <f t="shared" si="22"/>
        <v>0</v>
      </c>
      <c r="R111" s="128">
        <f t="shared" si="22"/>
        <v>0</v>
      </c>
      <c r="S111" s="100"/>
      <c r="T111" s="100"/>
      <c r="U111" s="100"/>
      <c r="V111" s="100"/>
      <c r="W111" s="100"/>
      <c r="X111" s="100"/>
      <c r="Y111" s="103"/>
    </row>
    <row r="112" spans="1:25" ht="12.75" hidden="1" customHeight="1">
      <c r="A112" s="96"/>
      <c r="B112" s="98"/>
      <c r="C112" s="98"/>
      <c r="D112" s="139"/>
      <c r="E112" s="140" t="s">
        <v>14</v>
      </c>
      <c r="F112" s="141"/>
      <c r="G112" s="212"/>
      <c r="H112" s="212"/>
      <c r="I112" s="139"/>
      <c r="J112" s="212"/>
      <c r="K112" s="212"/>
      <c r="L112" s="139"/>
      <c r="M112" s="139"/>
      <c r="N112" s="139"/>
      <c r="O112" s="139"/>
      <c r="P112" s="128">
        <f t="shared" si="22"/>
        <v>0</v>
      </c>
      <c r="Q112" s="128">
        <f t="shared" si="22"/>
        <v>0</v>
      </c>
      <c r="R112" s="128">
        <f t="shared" si="22"/>
        <v>0</v>
      </c>
      <c r="S112" s="139"/>
      <c r="T112" s="139"/>
      <c r="U112" s="139"/>
      <c r="V112" s="139"/>
      <c r="W112" s="139"/>
      <c r="X112" s="139"/>
      <c r="Y112" s="101"/>
    </row>
    <row r="113" spans="1:25" s="88" customFormat="1" ht="21" hidden="1" customHeight="1">
      <c r="A113" s="209"/>
      <c r="B113" s="210"/>
      <c r="C113" s="210"/>
      <c r="D113" s="100"/>
      <c r="E113" s="144" t="s">
        <v>378</v>
      </c>
      <c r="F113" s="147">
        <v>5113</v>
      </c>
      <c r="G113" s="212"/>
      <c r="H113" s="212"/>
      <c r="I113" s="210"/>
      <c r="J113" s="212"/>
      <c r="K113" s="212"/>
      <c r="L113" s="210"/>
      <c r="M113" s="210"/>
      <c r="N113" s="210"/>
      <c r="O113" s="210"/>
      <c r="P113" s="128">
        <f t="shared" si="22"/>
        <v>0</v>
      </c>
      <c r="Q113" s="128">
        <f t="shared" si="22"/>
        <v>0</v>
      </c>
      <c r="R113" s="128">
        <f t="shared" si="22"/>
        <v>0</v>
      </c>
      <c r="S113" s="210"/>
      <c r="T113" s="210"/>
      <c r="U113" s="210"/>
      <c r="V113" s="210"/>
      <c r="W113" s="210"/>
      <c r="X113" s="210"/>
      <c r="Y113" s="103"/>
    </row>
    <row r="114" spans="1:25" s="88" customFormat="1" ht="21.75" customHeight="1">
      <c r="A114" s="209" t="s">
        <v>416</v>
      </c>
      <c r="B114" s="210" t="s">
        <v>395</v>
      </c>
      <c r="C114" s="210" t="s">
        <v>360</v>
      </c>
      <c r="D114" s="100" t="s">
        <v>245</v>
      </c>
      <c r="E114" s="142" t="s">
        <v>417</v>
      </c>
      <c r="F114" s="145"/>
      <c r="G114" s="212">
        <f>H114+I114</f>
        <v>244511.19999999998</v>
      </c>
      <c r="H114" s="212">
        <f>H116</f>
        <v>19952.8</v>
      </c>
      <c r="I114" s="100">
        <f>I116</f>
        <v>224558.4</v>
      </c>
      <c r="J114" s="212">
        <f>K114+L114</f>
        <v>1411459</v>
      </c>
      <c r="K114" s="212">
        <f>K116</f>
        <v>9000</v>
      </c>
      <c r="L114" s="100">
        <f>L116</f>
        <v>1402459</v>
      </c>
      <c r="M114" s="100">
        <f>M116</f>
        <v>1193835</v>
      </c>
      <c r="N114" s="100">
        <f>N116</f>
        <v>9475</v>
      </c>
      <c r="O114" s="100">
        <f>O116</f>
        <v>1184360</v>
      </c>
      <c r="P114" s="128">
        <f t="shared" si="22"/>
        <v>-217624</v>
      </c>
      <c r="Q114" s="128">
        <f t="shared" si="22"/>
        <v>475</v>
      </c>
      <c r="R114" s="128">
        <f t="shared" si="22"/>
        <v>-218099</v>
      </c>
      <c r="S114" s="100">
        <f t="shared" ref="S114:X114" si="23">S116</f>
        <v>810000</v>
      </c>
      <c r="T114" s="100">
        <f t="shared" si="23"/>
        <v>10000</v>
      </c>
      <c r="U114" s="100">
        <f t="shared" si="23"/>
        <v>800000</v>
      </c>
      <c r="V114" s="100">
        <f t="shared" si="23"/>
        <v>1022000</v>
      </c>
      <c r="W114" s="100">
        <f t="shared" si="23"/>
        <v>22000</v>
      </c>
      <c r="X114" s="100">
        <f t="shared" si="23"/>
        <v>1000000</v>
      </c>
      <c r="Y114" s="108"/>
    </row>
    <row r="115" spans="1:25" ht="12.75" customHeight="1">
      <c r="A115" s="96"/>
      <c r="B115" s="98"/>
      <c r="C115" s="98"/>
      <c r="D115" s="139"/>
      <c r="E115" s="140" t="s">
        <v>210</v>
      </c>
      <c r="F115" s="141"/>
      <c r="G115" s="212"/>
      <c r="H115" s="212"/>
      <c r="I115" s="100"/>
      <c r="J115" s="212"/>
      <c r="K115" s="212"/>
      <c r="L115" s="100"/>
      <c r="M115" s="139"/>
      <c r="N115" s="139"/>
      <c r="O115" s="139"/>
      <c r="P115" s="128"/>
      <c r="Q115" s="128"/>
      <c r="R115" s="128"/>
      <c r="S115" s="139"/>
      <c r="T115" s="139"/>
      <c r="U115" s="139"/>
      <c r="V115" s="139"/>
      <c r="W115" s="139"/>
      <c r="X115" s="139"/>
      <c r="Y115" s="108"/>
    </row>
    <row r="116" spans="1:25" s="88" customFormat="1" ht="21" customHeight="1">
      <c r="A116" s="209" t="s">
        <v>418</v>
      </c>
      <c r="B116" s="210" t="s">
        <v>395</v>
      </c>
      <c r="C116" s="210" t="s">
        <v>360</v>
      </c>
      <c r="D116" s="210" t="s">
        <v>312</v>
      </c>
      <c r="E116" s="144" t="s">
        <v>419</v>
      </c>
      <c r="F116" s="213"/>
      <c r="G116" s="212">
        <f>H116+I116</f>
        <v>244511.19999999998</v>
      </c>
      <c r="H116" s="212">
        <f>H120+H121</f>
        <v>19952.8</v>
      </c>
      <c r="I116" s="100">
        <f>I122</f>
        <v>224558.4</v>
      </c>
      <c r="J116" s="212">
        <f>K116+L116</f>
        <v>1411459</v>
      </c>
      <c r="K116" s="212">
        <f>K120+K121</f>
        <v>9000</v>
      </c>
      <c r="L116" s="100">
        <f>L122</f>
        <v>1402459</v>
      </c>
      <c r="M116" s="100">
        <f>N116+O116</f>
        <v>1193835</v>
      </c>
      <c r="N116" s="100">
        <f>N120</f>
        <v>9475</v>
      </c>
      <c r="O116" s="100">
        <f>O122</f>
        <v>1184360</v>
      </c>
      <c r="P116" s="128">
        <f>M116-J116</f>
        <v>-217624</v>
      </c>
      <c r="Q116" s="128">
        <f>N116-K116</f>
        <v>475</v>
      </c>
      <c r="R116" s="128">
        <f>O116-L116</f>
        <v>-218099</v>
      </c>
      <c r="S116" s="100">
        <f>T116+U116</f>
        <v>810000</v>
      </c>
      <c r="T116" s="100">
        <f>T120</f>
        <v>10000</v>
      </c>
      <c r="U116" s="100">
        <f>U122</f>
        <v>800000</v>
      </c>
      <c r="V116" s="100">
        <f>W116+X116</f>
        <v>1022000</v>
      </c>
      <c r="W116" s="100">
        <f>W120</f>
        <v>22000</v>
      </c>
      <c r="X116" s="100">
        <f>X122</f>
        <v>1000000</v>
      </c>
      <c r="Y116" s="346" t="s">
        <v>420</v>
      </c>
    </row>
    <row r="117" spans="1:25" ht="17.25" customHeight="1">
      <c r="A117" s="96"/>
      <c r="B117" s="98"/>
      <c r="C117" s="98"/>
      <c r="D117" s="139"/>
      <c r="E117" s="140" t="s">
        <v>14</v>
      </c>
      <c r="F117" s="141"/>
      <c r="G117" s="212"/>
      <c r="H117" s="212"/>
      <c r="I117" s="139"/>
      <c r="J117" s="212"/>
      <c r="K117" s="212"/>
      <c r="L117" s="139"/>
      <c r="M117" s="139"/>
      <c r="N117" s="139"/>
      <c r="O117" s="139"/>
      <c r="P117" s="128"/>
      <c r="Q117" s="128"/>
      <c r="R117" s="128"/>
      <c r="S117" s="139"/>
      <c r="T117" s="139"/>
      <c r="U117" s="139"/>
      <c r="V117" s="139"/>
      <c r="W117" s="139"/>
      <c r="X117" s="139"/>
      <c r="Y117" s="347"/>
    </row>
    <row r="118" spans="1:25" s="88" customFormat="1" ht="25.5" customHeight="1">
      <c r="A118" s="209"/>
      <c r="B118" s="210"/>
      <c r="C118" s="210"/>
      <c r="D118" s="100"/>
      <c r="E118" s="142" t="s">
        <v>421</v>
      </c>
      <c r="F118" s="145"/>
      <c r="G118" s="212"/>
      <c r="H118" s="212"/>
      <c r="I118" s="146"/>
      <c r="J118" s="212"/>
      <c r="K118" s="212"/>
      <c r="L118" s="146"/>
      <c r="M118" s="146"/>
      <c r="N118" s="146"/>
      <c r="O118" s="146"/>
      <c r="P118" s="128"/>
      <c r="Q118" s="128"/>
      <c r="R118" s="128"/>
      <c r="S118" s="146"/>
      <c r="T118" s="146"/>
      <c r="U118" s="146"/>
      <c r="V118" s="146"/>
      <c r="W118" s="146"/>
      <c r="X118" s="146"/>
      <c r="Y118" s="347"/>
    </row>
    <row r="119" spans="1:25" s="88" customFormat="1" ht="25.5" hidden="1" customHeight="1">
      <c r="A119" s="209"/>
      <c r="B119" s="210"/>
      <c r="C119" s="210"/>
      <c r="D119" s="100"/>
      <c r="E119" s="142"/>
      <c r="F119" s="168">
        <v>4239</v>
      </c>
      <c r="G119" s="212">
        <f>H119</f>
        <v>0</v>
      </c>
      <c r="H119" s="212"/>
      <c r="I119" s="146"/>
      <c r="J119" s="212">
        <f>K119</f>
        <v>0</v>
      </c>
      <c r="K119" s="212"/>
      <c r="L119" s="146"/>
      <c r="M119" s="146"/>
      <c r="N119" s="146"/>
      <c r="O119" s="146"/>
      <c r="P119" s="128"/>
      <c r="Q119" s="128"/>
      <c r="R119" s="128"/>
      <c r="S119" s="146"/>
      <c r="T119" s="146"/>
      <c r="U119" s="146"/>
      <c r="V119" s="146"/>
      <c r="W119" s="146"/>
      <c r="X119" s="146"/>
      <c r="Y119" s="347"/>
    </row>
    <row r="120" spans="1:25" s="88" customFormat="1" ht="25.5" customHeight="1">
      <c r="A120" s="209"/>
      <c r="B120" s="210"/>
      <c r="C120" s="210"/>
      <c r="D120" s="100"/>
      <c r="E120" s="144" t="s">
        <v>422</v>
      </c>
      <c r="F120" s="147">
        <v>4251</v>
      </c>
      <c r="G120" s="212">
        <f>H120</f>
        <v>4380.8999999999996</v>
      </c>
      <c r="H120" s="212">
        <v>4380.8999999999996</v>
      </c>
      <c r="I120" s="210" t="s">
        <v>271</v>
      </c>
      <c r="J120" s="212">
        <f>K120</f>
        <v>9000</v>
      </c>
      <c r="K120" s="212">
        <v>9000</v>
      </c>
      <c r="L120" s="210" t="s">
        <v>271</v>
      </c>
      <c r="M120" s="102">
        <f>N120</f>
        <v>9475</v>
      </c>
      <c r="N120" s="102">
        <v>9475</v>
      </c>
      <c r="O120" s="102" t="s">
        <v>271</v>
      </c>
      <c r="P120" s="128">
        <f>M120-J120</f>
        <v>475</v>
      </c>
      <c r="Q120" s="128">
        <f>N120-K120</f>
        <v>475</v>
      </c>
      <c r="R120" s="128" t="s">
        <v>271</v>
      </c>
      <c r="S120" s="102">
        <f>T120</f>
        <v>10000</v>
      </c>
      <c r="T120" s="102">
        <v>10000</v>
      </c>
      <c r="U120" s="102" t="s">
        <v>271</v>
      </c>
      <c r="V120" s="102">
        <f>W120</f>
        <v>22000</v>
      </c>
      <c r="W120" s="102">
        <v>22000</v>
      </c>
      <c r="X120" s="102" t="s">
        <v>271</v>
      </c>
      <c r="Y120" s="347"/>
    </row>
    <row r="121" spans="1:25" s="88" customFormat="1" ht="25.5" customHeight="1">
      <c r="A121" s="209"/>
      <c r="B121" s="210"/>
      <c r="C121" s="210"/>
      <c r="D121" s="100"/>
      <c r="E121" s="144"/>
      <c r="F121" s="147">
        <v>4831</v>
      </c>
      <c r="G121" s="212">
        <f>H121</f>
        <v>15571.9</v>
      </c>
      <c r="H121" s="212">
        <v>15571.9</v>
      </c>
      <c r="I121" s="210"/>
      <c r="J121" s="212">
        <f>K121</f>
        <v>0</v>
      </c>
      <c r="K121" s="212">
        <v>0</v>
      </c>
      <c r="L121" s="210"/>
      <c r="M121" s="102"/>
      <c r="N121" s="102"/>
      <c r="O121" s="102"/>
      <c r="P121" s="128"/>
      <c r="Q121" s="128"/>
      <c r="R121" s="128"/>
      <c r="S121" s="102"/>
      <c r="T121" s="102"/>
      <c r="U121" s="102"/>
      <c r="V121" s="102"/>
      <c r="W121" s="102"/>
      <c r="X121" s="102"/>
      <c r="Y121" s="347"/>
    </row>
    <row r="122" spans="1:25" s="88" customFormat="1" ht="25.5" customHeight="1">
      <c r="A122" s="209"/>
      <c r="B122" s="210"/>
      <c r="C122" s="210"/>
      <c r="D122" s="100"/>
      <c r="E122" s="144" t="s">
        <v>378</v>
      </c>
      <c r="F122" s="147">
        <v>5113</v>
      </c>
      <c r="G122" s="212">
        <f>I122</f>
        <v>224558.4</v>
      </c>
      <c r="H122" s="212" t="s">
        <v>271</v>
      </c>
      <c r="I122" s="210">
        <v>224558.4</v>
      </c>
      <c r="J122" s="212">
        <f>L122</f>
        <v>1402459</v>
      </c>
      <c r="K122" s="212" t="s">
        <v>271</v>
      </c>
      <c r="L122" s="102">
        <v>1402459</v>
      </c>
      <c r="M122" s="102">
        <f>O122</f>
        <v>1184360</v>
      </c>
      <c r="N122" s="102" t="s">
        <v>271</v>
      </c>
      <c r="O122" s="102">
        <v>1184360</v>
      </c>
      <c r="P122" s="128">
        <f t="shared" ref="P122:P133" si="24">M122-J122</f>
        <v>-218099</v>
      </c>
      <c r="Q122" s="128" t="s">
        <v>271</v>
      </c>
      <c r="R122" s="128">
        <f t="shared" ref="R122:R133" si="25">O122-L122</f>
        <v>-218099</v>
      </c>
      <c r="S122" s="102">
        <f>U122</f>
        <v>800000</v>
      </c>
      <c r="T122" s="102" t="s">
        <v>271</v>
      </c>
      <c r="U122" s="102">
        <v>800000</v>
      </c>
      <c r="V122" s="102">
        <f>X122</f>
        <v>1000000</v>
      </c>
      <c r="W122" s="102" t="s">
        <v>271</v>
      </c>
      <c r="X122" s="102">
        <v>1000000</v>
      </c>
      <c r="Y122" s="348"/>
    </row>
    <row r="123" spans="1:25" s="88" customFormat="1" ht="16.5" hidden="1" customHeight="1">
      <c r="A123" s="209"/>
      <c r="B123" s="210"/>
      <c r="C123" s="210"/>
      <c r="D123" s="100"/>
      <c r="E123" s="144" t="s">
        <v>411</v>
      </c>
      <c r="F123" s="147">
        <v>5112</v>
      </c>
      <c r="G123" s="212"/>
      <c r="H123" s="212"/>
      <c r="I123" s="210"/>
      <c r="J123" s="212"/>
      <c r="K123" s="212"/>
      <c r="L123" s="210"/>
      <c r="M123" s="210"/>
      <c r="N123" s="210"/>
      <c r="O123" s="210"/>
      <c r="P123" s="128">
        <f t="shared" si="24"/>
        <v>0</v>
      </c>
      <c r="Q123" s="128">
        <f t="shared" ref="Q123:Q132" si="26">N123-K123</f>
        <v>0</v>
      </c>
      <c r="R123" s="128">
        <f t="shared" si="25"/>
        <v>0</v>
      </c>
      <c r="S123" s="210"/>
      <c r="T123" s="210"/>
      <c r="U123" s="210"/>
      <c r="V123" s="210"/>
      <c r="W123" s="210"/>
      <c r="X123" s="210"/>
      <c r="Y123" s="95"/>
    </row>
    <row r="124" spans="1:25" s="88" customFormat="1" ht="25.5" hidden="1" customHeight="1">
      <c r="A124" s="209" t="s">
        <v>423</v>
      </c>
      <c r="B124" s="210" t="s">
        <v>395</v>
      </c>
      <c r="C124" s="210" t="s">
        <v>424</v>
      </c>
      <c r="D124" s="100" t="s">
        <v>245</v>
      </c>
      <c r="E124" s="142" t="s">
        <v>425</v>
      </c>
      <c r="F124" s="145"/>
      <c r="G124" s="212"/>
      <c r="H124" s="212"/>
      <c r="I124" s="146"/>
      <c r="J124" s="212"/>
      <c r="K124" s="212"/>
      <c r="L124" s="146"/>
      <c r="M124" s="146"/>
      <c r="N124" s="146"/>
      <c r="O124" s="146"/>
      <c r="P124" s="128">
        <f t="shared" si="24"/>
        <v>0</v>
      </c>
      <c r="Q124" s="128">
        <f t="shared" si="26"/>
        <v>0</v>
      </c>
      <c r="R124" s="128">
        <f t="shared" si="25"/>
        <v>0</v>
      </c>
      <c r="S124" s="146"/>
      <c r="T124" s="146"/>
      <c r="U124" s="146"/>
      <c r="V124" s="146"/>
      <c r="W124" s="146"/>
      <c r="X124" s="146"/>
      <c r="Y124" s="95"/>
    </row>
    <row r="125" spans="1:25" ht="12.75" hidden="1" customHeight="1">
      <c r="A125" s="96"/>
      <c r="B125" s="98"/>
      <c r="C125" s="98"/>
      <c r="D125" s="139"/>
      <c r="E125" s="140" t="s">
        <v>210</v>
      </c>
      <c r="F125" s="141"/>
      <c r="G125" s="212"/>
      <c r="H125" s="212"/>
      <c r="I125" s="139"/>
      <c r="J125" s="212"/>
      <c r="K125" s="212"/>
      <c r="L125" s="139"/>
      <c r="M125" s="139"/>
      <c r="N125" s="139"/>
      <c r="O125" s="139"/>
      <c r="P125" s="128">
        <f t="shared" si="24"/>
        <v>0</v>
      </c>
      <c r="Q125" s="128">
        <f t="shared" si="26"/>
        <v>0</v>
      </c>
      <c r="R125" s="128">
        <f t="shared" si="25"/>
        <v>0</v>
      </c>
      <c r="S125" s="139"/>
      <c r="T125" s="139"/>
      <c r="U125" s="139"/>
      <c r="V125" s="139"/>
      <c r="W125" s="139"/>
      <c r="X125" s="139"/>
      <c r="Y125" s="108"/>
    </row>
    <row r="126" spans="1:25" ht="12.75" hidden="1" customHeight="1">
      <c r="A126" s="96" t="s">
        <v>426</v>
      </c>
      <c r="B126" s="98" t="s">
        <v>395</v>
      </c>
      <c r="C126" s="98" t="s">
        <v>424</v>
      </c>
      <c r="D126" s="98" t="s">
        <v>353</v>
      </c>
      <c r="E126" s="140" t="s">
        <v>427</v>
      </c>
      <c r="F126" s="141"/>
      <c r="G126" s="212"/>
      <c r="H126" s="212"/>
      <c r="I126" s="139"/>
      <c r="J126" s="212"/>
      <c r="K126" s="212"/>
      <c r="L126" s="139"/>
      <c r="M126" s="139"/>
      <c r="N126" s="139"/>
      <c r="O126" s="139"/>
      <c r="P126" s="128">
        <f t="shared" si="24"/>
        <v>0</v>
      </c>
      <c r="Q126" s="128">
        <f t="shared" si="26"/>
        <v>0</v>
      </c>
      <c r="R126" s="128">
        <f t="shared" si="25"/>
        <v>0</v>
      </c>
      <c r="S126" s="139"/>
      <c r="T126" s="139"/>
      <c r="U126" s="139"/>
      <c r="V126" s="139"/>
      <c r="W126" s="139"/>
      <c r="X126" s="139"/>
      <c r="Y126" s="108"/>
    </row>
    <row r="127" spans="1:25" ht="12.75" hidden="1" customHeight="1">
      <c r="A127" s="96"/>
      <c r="B127" s="98"/>
      <c r="C127" s="98"/>
      <c r="D127" s="139"/>
      <c r="E127" s="140" t="s">
        <v>14</v>
      </c>
      <c r="F127" s="141"/>
      <c r="G127" s="212"/>
      <c r="H127" s="212"/>
      <c r="I127" s="139"/>
      <c r="J127" s="212"/>
      <c r="K127" s="212"/>
      <c r="L127" s="139"/>
      <c r="M127" s="139"/>
      <c r="N127" s="139"/>
      <c r="O127" s="139"/>
      <c r="P127" s="128">
        <f t="shared" si="24"/>
        <v>0</v>
      </c>
      <c r="Q127" s="128">
        <f t="shared" si="26"/>
        <v>0</v>
      </c>
      <c r="R127" s="128">
        <f t="shared" si="25"/>
        <v>0</v>
      </c>
      <c r="S127" s="139"/>
      <c r="T127" s="139"/>
      <c r="U127" s="139"/>
      <c r="V127" s="139"/>
      <c r="W127" s="139"/>
      <c r="X127" s="139"/>
      <c r="Y127" s="108"/>
    </row>
    <row r="128" spans="1:25" s="88" customFormat="1" ht="25.5" hidden="1" customHeight="1">
      <c r="A128" s="209"/>
      <c r="B128" s="210"/>
      <c r="C128" s="210"/>
      <c r="D128" s="100"/>
      <c r="E128" s="142" t="s">
        <v>428</v>
      </c>
      <c r="F128" s="145"/>
      <c r="G128" s="212"/>
      <c r="H128" s="212"/>
      <c r="I128" s="146"/>
      <c r="J128" s="212"/>
      <c r="K128" s="212"/>
      <c r="L128" s="146"/>
      <c r="M128" s="146"/>
      <c r="N128" s="146"/>
      <c r="O128" s="146"/>
      <c r="P128" s="128">
        <f t="shared" si="24"/>
        <v>0</v>
      </c>
      <c r="Q128" s="128">
        <f t="shared" si="26"/>
        <v>0</v>
      </c>
      <c r="R128" s="128">
        <f t="shared" si="25"/>
        <v>0</v>
      </c>
      <c r="S128" s="146"/>
      <c r="T128" s="146"/>
      <c r="U128" s="146"/>
      <c r="V128" s="146"/>
      <c r="W128" s="146"/>
      <c r="X128" s="146"/>
      <c r="Y128" s="95"/>
    </row>
    <row r="129" spans="1:25" s="88" customFormat="1" ht="21" hidden="1" customHeight="1">
      <c r="A129" s="209"/>
      <c r="B129" s="210"/>
      <c r="C129" s="210"/>
      <c r="D129" s="100"/>
      <c r="E129" s="144" t="s">
        <v>334</v>
      </c>
      <c r="F129" s="147">
        <v>4234</v>
      </c>
      <c r="G129" s="212"/>
      <c r="H129" s="212"/>
      <c r="I129" s="210"/>
      <c r="J129" s="212"/>
      <c r="K129" s="212"/>
      <c r="L129" s="210"/>
      <c r="M129" s="210"/>
      <c r="N129" s="210"/>
      <c r="O129" s="210"/>
      <c r="P129" s="128">
        <f t="shared" si="24"/>
        <v>0</v>
      </c>
      <c r="Q129" s="128">
        <f t="shared" si="26"/>
        <v>0</v>
      </c>
      <c r="R129" s="128">
        <f t="shared" si="25"/>
        <v>0</v>
      </c>
      <c r="S129" s="210"/>
      <c r="T129" s="210"/>
      <c r="U129" s="210"/>
      <c r="V129" s="210"/>
      <c r="W129" s="210"/>
      <c r="X129" s="210"/>
      <c r="Y129" s="95"/>
    </row>
    <row r="130" spans="1:25" s="88" customFormat="1" ht="21" hidden="1" customHeight="1">
      <c r="A130" s="209"/>
      <c r="B130" s="210"/>
      <c r="C130" s="210"/>
      <c r="D130" s="100"/>
      <c r="E130" s="144" t="s">
        <v>336</v>
      </c>
      <c r="F130" s="147">
        <v>4239</v>
      </c>
      <c r="G130" s="212"/>
      <c r="H130" s="212"/>
      <c r="I130" s="210"/>
      <c r="J130" s="212"/>
      <c r="K130" s="212"/>
      <c r="L130" s="210"/>
      <c r="M130" s="210"/>
      <c r="N130" s="210"/>
      <c r="O130" s="210"/>
      <c r="P130" s="128">
        <f t="shared" si="24"/>
        <v>0</v>
      </c>
      <c r="Q130" s="128">
        <f t="shared" si="26"/>
        <v>0</v>
      </c>
      <c r="R130" s="128">
        <f t="shared" si="25"/>
        <v>0</v>
      </c>
      <c r="S130" s="210"/>
      <c r="T130" s="210"/>
      <c r="U130" s="210"/>
      <c r="V130" s="210"/>
      <c r="W130" s="210"/>
      <c r="X130" s="210"/>
      <c r="Y130" s="95"/>
    </row>
    <row r="131" spans="1:25" s="88" customFormat="1" ht="21" hidden="1" customHeight="1">
      <c r="A131" s="209"/>
      <c r="B131" s="210"/>
      <c r="C131" s="210"/>
      <c r="D131" s="100"/>
      <c r="E131" s="144" t="s">
        <v>345</v>
      </c>
      <c r="F131" s="147">
        <v>4269</v>
      </c>
      <c r="G131" s="212"/>
      <c r="H131" s="212"/>
      <c r="I131" s="210"/>
      <c r="J131" s="212"/>
      <c r="K131" s="212"/>
      <c r="L131" s="210"/>
      <c r="M131" s="210"/>
      <c r="N131" s="210"/>
      <c r="O131" s="210"/>
      <c r="P131" s="128">
        <f t="shared" si="24"/>
        <v>0</v>
      </c>
      <c r="Q131" s="128">
        <f t="shared" si="26"/>
        <v>0</v>
      </c>
      <c r="R131" s="128">
        <f t="shared" si="25"/>
        <v>0</v>
      </c>
      <c r="S131" s="210"/>
      <c r="T131" s="210"/>
      <c r="U131" s="210"/>
      <c r="V131" s="210"/>
      <c r="W131" s="210"/>
      <c r="X131" s="210"/>
      <c r="Y131" s="95"/>
    </row>
    <row r="132" spans="1:25" s="88" customFormat="1" ht="21" hidden="1" customHeight="1">
      <c r="A132" s="209"/>
      <c r="B132" s="210"/>
      <c r="C132" s="210"/>
      <c r="D132" s="100"/>
      <c r="E132" s="144" t="s">
        <v>411</v>
      </c>
      <c r="F132" s="147">
        <v>5112</v>
      </c>
      <c r="G132" s="212"/>
      <c r="H132" s="212"/>
      <c r="I132" s="210"/>
      <c r="J132" s="212"/>
      <c r="K132" s="212"/>
      <c r="L132" s="210"/>
      <c r="M132" s="210"/>
      <c r="N132" s="210"/>
      <c r="O132" s="210"/>
      <c r="P132" s="128">
        <f t="shared" si="24"/>
        <v>0</v>
      </c>
      <c r="Q132" s="128">
        <f t="shared" si="26"/>
        <v>0</v>
      </c>
      <c r="R132" s="128">
        <f t="shared" si="25"/>
        <v>0</v>
      </c>
      <c r="S132" s="210"/>
      <c r="T132" s="210"/>
      <c r="U132" s="210"/>
      <c r="V132" s="210"/>
      <c r="W132" s="210"/>
      <c r="X132" s="210"/>
      <c r="Y132" s="95"/>
    </row>
    <row r="133" spans="1:25" s="88" customFormat="1" ht="38.25" customHeight="1">
      <c r="A133" s="209" t="s">
        <v>429</v>
      </c>
      <c r="B133" s="210" t="s">
        <v>395</v>
      </c>
      <c r="C133" s="210" t="s">
        <v>430</v>
      </c>
      <c r="D133" s="100" t="s">
        <v>245</v>
      </c>
      <c r="E133" s="142" t="s">
        <v>431</v>
      </c>
      <c r="F133" s="145"/>
      <c r="G133" s="100">
        <f>I133</f>
        <v>-18249.599999999999</v>
      </c>
      <c r="H133" s="212" t="s">
        <v>271</v>
      </c>
      <c r="I133" s="100">
        <f>I135</f>
        <v>-18249.599999999999</v>
      </c>
      <c r="J133" s="100">
        <f>L133</f>
        <v>-20000</v>
      </c>
      <c r="K133" s="212" t="s">
        <v>271</v>
      </c>
      <c r="L133" s="100">
        <f>L135</f>
        <v>-20000</v>
      </c>
      <c r="M133" s="100">
        <f>O133</f>
        <v>-20000</v>
      </c>
      <c r="N133" s="100" t="s">
        <v>271</v>
      </c>
      <c r="O133" s="100">
        <f>O135</f>
        <v>-20000</v>
      </c>
      <c r="P133" s="128">
        <f t="shared" si="24"/>
        <v>0</v>
      </c>
      <c r="Q133" s="128" t="s">
        <v>271</v>
      </c>
      <c r="R133" s="128">
        <f t="shared" si="25"/>
        <v>0</v>
      </c>
      <c r="S133" s="100">
        <f>U133</f>
        <v>-20000</v>
      </c>
      <c r="T133" s="100" t="s">
        <v>271</v>
      </c>
      <c r="U133" s="100">
        <f>U135</f>
        <v>-20000</v>
      </c>
      <c r="V133" s="100">
        <f>X133</f>
        <v>-20000</v>
      </c>
      <c r="W133" s="100" t="s">
        <v>271</v>
      </c>
      <c r="X133" s="100">
        <f>X135</f>
        <v>-20000</v>
      </c>
      <c r="Y133" s="313" t="s">
        <v>432</v>
      </c>
    </row>
    <row r="134" spans="1:25" ht="12.75" customHeight="1">
      <c r="A134" s="96"/>
      <c r="B134" s="98"/>
      <c r="C134" s="98"/>
      <c r="D134" s="139"/>
      <c r="E134" s="140" t="s">
        <v>210</v>
      </c>
      <c r="F134" s="141"/>
      <c r="G134" s="212"/>
      <c r="H134" s="212"/>
      <c r="I134" s="139"/>
      <c r="J134" s="212"/>
      <c r="K134" s="212"/>
      <c r="L134" s="139"/>
      <c r="M134" s="139"/>
      <c r="N134" s="139"/>
      <c r="O134" s="139"/>
      <c r="P134" s="128"/>
      <c r="Q134" s="128"/>
      <c r="R134" s="128"/>
      <c r="S134" s="139"/>
      <c r="T134" s="139"/>
      <c r="U134" s="139"/>
      <c r="V134" s="139"/>
      <c r="W134" s="139"/>
      <c r="X134" s="139"/>
      <c r="Y134" s="349"/>
    </row>
    <row r="135" spans="1:25" ht="28.5" customHeight="1">
      <c r="A135" s="96" t="s">
        <v>433</v>
      </c>
      <c r="B135" s="98" t="s">
        <v>395</v>
      </c>
      <c r="C135" s="98" t="s">
        <v>430</v>
      </c>
      <c r="D135" s="98" t="s">
        <v>312</v>
      </c>
      <c r="E135" s="140" t="s">
        <v>431</v>
      </c>
      <c r="F135" s="141"/>
      <c r="G135" s="100">
        <f>I135</f>
        <v>-18249.599999999999</v>
      </c>
      <c r="H135" s="212" t="s">
        <v>271</v>
      </c>
      <c r="I135" s="100">
        <v>-18249.599999999999</v>
      </c>
      <c r="J135" s="100">
        <f>L135</f>
        <v>-20000</v>
      </c>
      <c r="K135" s="212" t="s">
        <v>271</v>
      </c>
      <c r="L135" s="100">
        <f>L138+L140</f>
        <v>-20000</v>
      </c>
      <c r="M135" s="100">
        <f>O135</f>
        <v>-20000</v>
      </c>
      <c r="N135" s="100" t="s">
        <v>271</v>
      </c>
      <c r="O135" s="100">
        <f>O138+O140</f>
        <v>-20000</v>
      </c>
      <c r="P135" s="128">
        <f>M135-J135</f>
        <v>0</v>
      </c>
      <c r="Q135" s="128" t="s">
        <v>271</v>
      </c>
      <c r="R135" s="128">
        <f>O135-L135</f>
        <v>0</v>
      </c>
      <c r="S135" s="139">
        <f>U135</f>
        <v>-20000</v>
      </c>
      <c r="T135" s="139" t="s">
        <v>271</v>
      </c>
      <c r="U135" s="139">
        <f>U138+U140</f>
        <v>-20000</v>
      </c>
      <c r="V135" s="139">
        <f>X135</f>
        <v>-20000</v>
      </c>
      <c r="W135" s="139" t="s">
        <v>271</v>
      </c>
      <c r="X135" s="139">
        <f>X138+X140</f>
        <v>-20000</v>
      </c>
      <c r="Y135" s="349"/>
    </row>
    <row r="136" spans="1:25" ht="12.75" customHeight="1">
      <c r="A136" s="96"/>
      <c r="B136" s="98"/>
      <c r="C136" s="98"/>
      <c r="D136" s="139"/>
      <c r="E136" s="140" t="s">
        <v>14</v>
      </c>
      <c r="F136" s="141"/>
      <c r="G136" s="212"/>
      <c r="H136" s="212"/>
      <c r="I136" s="139"/>
      <c r="J136" s="212"/>
      <c r="K136" s="212"/>
      <c r="L136" s="139"/>
      <c r="M136" s="139"/>
      <c r="N136" s="139"/>
      <c r="O136" s="139"/>
      <c r="P136" s="128"/>
      <c r="Q136" s="128"/>
      <c r="R136" s="128"/>
      <c r="S136" s="139"/>
      <c r="T136" s="139"/>
      <c r="U136" s="139"/>
      <c r="V136" s="139"/>
      <c r="W136" s="139"/>
      <c r="X136" s="139"/>
      <c r="Y136" s="349"/>
    </row>
    <row r="137" spans="1:25" s="88" customFormat="1" ht="25.5" customHeight="1">
      <c r="A137" s="209"/>
      <c r="B137" s="210"/>
      <c r="C137" s="210"/>
      <c r="D137" s="100"/>
      <c r="E137" s="142" t="s">
        <v>434</v>
      </c>
      <c r="F137" s="145"/>
      <c r="G137" s="212"/>
      <c r="H137" s="212"/>
      <c r="I137" s="146"/>
      <c r="J137" s="212"/>
      <c r="K137" s="212"/>
      <c r="L137" s="146"/>
      <c r="M137" s="146"/>
      <c r="N137" s="146"/>
      <c r="O137" s="146"/>
      <c r="P137" s="128"/>
      <c r="Q137" s="128"/>
      <c r="R137" s="128"/>
      <c r="S137" s="146"/>
      <c r="T137" s="146"/>
      <c r="U137" s="146"/>
      <c r="V137" s="146"/>
      <c r="W137" s="146"/>
      <c r="X137" s="146"/>
      <c r="Y137" s="349"/>
    </row>
    <row r="138" spans="1:25" ht="19.5" customHeight="1">
      <c r="A138" s="96"/>
      <c r="B138" s="98"/>
      <c r="C138" s="98"/>
      <c r="D138" s="139"/>
      <c r="E138" s="140" t="s">
        <v>435</v>
      </c>
      <c r="F138" s="134">
        <v>8111</v>
      </c>
      <c r="G138" s="212">
        <f>I138</f>
        <v>-6066</v>
      </c>
      <c r="H138" s="212" t="s">
        <v>271</v>
      </c>
      <c r="I138" s="98">
        <v>-6066</v>
      </c>
      <c r="J138" s="212">
        <f>L138</f>
        <v>-5000</v>
      </c>
      <c r="K138" s="212" t="s">
        <v>271</v>
      </c>
      <c r="L138" s="98">
        <v>-5000</v>
      </c>
      <c r="M138" s="107">
        <f>O138</f>
        <v>-5000</v>
      </c>
      <c r="N138" s="107" t="s">
        <v>271</v>
      </c>
      <c r="O138" s="107">
        <v>-5000</v>
      </c>
      <c r="P138" s="128">
        <f>M138-J138</f>
        <v>0</v>
      </c>
      <c r="Q138" s="128" t="s">
        <v>271</v>
      </c>
      <c r="R138" s="128">
        <f>O138-L138</f>
        <v>0</v>
      </c>
      <c r="S138" s="98">
        <f>U138</f>
        <v>-5000</v>
      </c>
      <c r="T138" s="98" t="s">
        <v>271</v>
      </c>
      <c r="U138" s="98">
        <v>-5000</v>
      </c>
      <c r="V138" s="98">
        <f>X138</f>
        <v>-5000</v>
      </c>
      <c r="W138" s="98" t="s">
        <v>271</v>
      </c>
      <c r="X138" s="98">
        <v>-5000</v>
      </c>
      <c r="Y138" s="349"/>
    </row>
    <row r="139" spans="1:25" ht="12.75" customHeight="1">
      <c r="A139" s="96"/>
      <c r="B139" s="98"/>
      <c r="C139" s="98"/>
      <c r="D139" s="139"/>
      <c r="E139" s="140" t="s">
        <v>436</v>
      </c>
      <c r="F139" s="134">
        <v>8121</v>
      </c>
      <c r="G139" s="212"/>
      <c r="H139" s="212"/>
      <c r="I139" s="98"/>
      <c r="J139" s="212"/>
      <c r="K139" s="212"/>
      <c r="L139" s="98"/>
      <c r="M139" s="107"/>
      <c r="N139" s="107"/>
      <c r="O139" s="107"/>
      <c r="P139" s="128">
        <f>M139-J139</f>
        <v>0</v>
      </c>
      <c r="Q139" s="128">
        <f>N139-K139</f>
        <v>0</v>
      </c>
      <c r="R139" s="128">
        <f>O139-L139</f>
        <v>0</v>
      </c>
      <c r="S139" s="98"/>
      <c r="T139" s="98"/>
      <c r="U139" s="98"/>
      <c r="V139" s="98"/>
      <c r="W139" s="98"/>
      <c r="X139" s="98"/>
      <c r="Y139" s="349"/>
    </row>
    <row r="140" spans="1:25" ht="27" customHeight="1">
      <c r="A140" s="96"/>
      <c r="B140" s="98"/>
      <c r="C140" s="98"/>
      <c r="D140" s="139"/>
      <c r="E140" s="140" t="s">
        <v>437</v>
      </c>
      <c r="F140" s="134">
        <v>8411</v>
      </c>
      <c r="G140" s="212">
        <f>I140</f>
        <v>-12183.6</v>
      </c>
      <c r="H140" s="212" t="s">
        <v>271</v>
      </c>
      <c r="I140" s="210">
        <v>-12183.6</v>
      </c>
      <c r="J140" s="212">
        <f>L140</f>
        <v>-15000</v>
      </c>
      <c r="K140" s="212" t="s">
        <v>271</v>
      </c>
      <c r="L140" s="210">
        <v>-15000</v>
      </c>
      <c r="M140" s="102">
        <f>O140</f>
        <v>-15000</v>
      </c>
      <c r="N140" s="102" t="s">
        <v>271</v>
      </c>
      <c r="O140" s="102">
        <v>-15000</v>
      </c>
      <c r="P140" s="128">
        <f>M140-J140</f>
        <v>0</v>
      </c>
      <c r="Q140" s="128" t="s">
        <v>271</v>
      </c>
      <c r="R140" s="128">
        <f>O140-L140</f>
        <v>0</v>
      </c>
      <c r="S140" s="210">
        <f>U140</f>
        <v>-15000</v>
      </c>
      <c r="T140" s="210" t="s">
        <v>271</v>
      </c>
      <c r="U140" s="210">
        <v>-15000</v>
      </c>
      <c r="V140" s="210">
        <f>X140</f>
        <v>-15000</v>
      </c>
      <c r="W140" s="210" t="s">
        <v>271</v>
      </c>
      <c r="X140" s="210">
        <v>-15000</v>
      </c>
      <c r="Y140" s="314"/>
    </row>
    <row r="141" spans="1:25" s="88" customFormat="1" ht="25.5" customHeight="1">
      <c r="A141" s="209" t="s">
        <v>438</v>
      </c>
      <c r="B141" s="210" t="s">
        <v>439</v>
      </c>
      <c r="C141" s="210" t="s">
        <v>245</v>
      </c>
      <c r="D141" s="100" t="s">
        <v>245</v>
      </c>
      <c r="E141" s="142" t="s">
        <v>440</v>
      </c>
      <c r="F141" s="145"/>
      <c r="G141" s="212">
        <f>H141+I141</f>
        <v>123933.2</v>
      </c>
      <c r="H141" s="212">
        <f>H148+H162</f>
        <v>115644.2</v>
      </c>
      <c r="I141" s="100">
        <f>I154+I162</f>
        <v>8289</v>
      </c>
      <c r="J141" s="212">
        <f>K141+L141</f>
        <v>405238.2</v>
      </c>
      <c r="K141" s="212">
        <f>K143+K154+K162</f>
        <v>390738.2</v>
      </c>
      <c r="L141" s="100">
        <f>L154+L162</f>
        <v>14500</v>
      </c>
      <c r="M141" s="100">
        <f>N141</f>
        <v>492901</v>
      </c>
      <c r="N141" s="100">
        <f>N143+N154+N162</f>
        <v>492901</v>
      </c>
      <c r="O141" s="100">
        <f>O162</f>
        <v>9000</v>
      </c>
      <c r="P141" s="128">
        <f>M141-J141</f>
        <v>87662.799999999988</v>
      </c>
      <c r="Q141" s="128">
        <f>N141-K141</f>
        <v>102162.79999999999</v>
      </c>
      <c r="R141" s="128" t="s">
        <v>271</v>
      </c>
      <c r="S141" s="100">
        <f>T141+U141</f>
        <v>195754</v>
      </c>
      <c r="T141" s="100">
        <f>T143+T154+T162</f>
        <v>186754</v>
      </c>
      <c r="U141" s="100">
        <f>U154+U162</f>
        <v>9000</v>
      </c>
      <c r="V141" s="100">
        <f>W141+X141</f>
        <v>170500</v>
      </c>
      <c r="W141" s="100">
        <f>W143+W154+W162</f>
        <v>160500</v>
      </c>
      <c r="X141" s="100">
        <f>X154+X162</f>
        <v>10000</v>
      </c>
      <c r="Y141" s="95"/>
    </row>
    <row r="142" spans="1:25" ht="12.75" customHeight="1">
      <c r="A142" s="96"/>
      <c r="B142" s="98"/>
      <c r="C142" s="98"/>
      <c r="D142" s="139"/>
      <c r="E142" s="140" t="s">
        <v>14</v>
      </c>
      <c r="F142" s="141"/>
      <c r="G142" s="212"/>
      <c r="H142" s="212"/>
      <c r="I142" s="139"/>
      <c r="J142" s="212"/>
      <c r="K142" s="212"/>
      <c r="L142" s="139"/>
      <c r="M142" s="139"/>
      <c r="N142" s="139"/>
      <c r="O142" s="139"/>
      <c r="P142" s="128"/>
      <c r="Q142" s="128"/>
      <c r="R142" s="128"/>
      <c r="S142" s="100"/>
      <c r="T142" s="100"/>
      <c r="U142" s="100"/>
      <c r="V142" s="100"/>
      <c r="W142" s="100"/>
      <c r="X142" s="100"/>
      <c r="Y142" s="108"/>
    </row>
    <row r="143" spans="1:25" s="88" customFormat="1" ht="25.5" customHeight="1">
      <c r="A143" s="209" t="s">
        <v>441</v>
      </c>
      <c r="B143" s="210" t="s">
        <v>439</v>
      </c>
      <c r="C143" s="210" t="s">
        <v>312</v>
      </c>
      <c r="D143" s="100" t="s">
        <v>245</v>
      </c>
      <c r="E143" s="142" t="s">
        <v>442</v>
      </c>
      <c r="F143" s="145"/>
      <c r="G143" s="212">
        <f>H143</f>
        <v>114700</v>
      </c>
      <c r="H143" s="212">
        <f>H145</f>
        <v>114700</v>
      </c>
      <c r="I143" s="146" t="s">
        <v>271</v>
      </c>
      <c r="J143" s="212">
        <f>K143</f>
        <v>130000</v>
      </c>
      <c r="K143" s="212">
        <f>K145</f>
        <v>130000</v>
      </c>
      <c r="L143" s="146" t="s">
        <v>271</v>
      </c>
      <c r="M143" s="100">
        <f>N143</f>
        <v>130000</v>
      </c>
      <c r="N143" s="100">
        <f>N145</f>
        <v>130000</v>
      </c>
      <c r="O143" s="146"/>
      <c r="P143" s="128">
        <f>M143-J143</f>
        <v>0</v>
      </c>
      <c r="Q143" s="128">
        <f>N143-K143</f>
        <v>0</v>
      </c>
      <c r="R143" s="128" t="s">
        <v>271</v>
      </c>
      <c r="S143" s="100">
        <f>T143</f>
        <v>135000</v>
      </c>
      <c r="T143" s="100">
        <f>T145</f>
        <v>135000</v>
      </c>
      <c r="U143" s="100" t="s">
        <v>271</v>
      </c>
      <c r="V143" s="100">
        <f>W143</f>
        <v>140000</v>
      </c>
      <c r="W143" s="100">
        <f>W145</f>
        <v>140000</v>
      </c>
      <c r="X143" s="100" t="s">
        <v>271</v>
      </c>
      <c r="Y143" s="342" t="s">
        <v>443</v>
      </c>
    </row>
    <row r="144" spans="1:25" ht="12.75" customHeight="1">
      <c r="A144" s="96"/>
      <c r="B144" s="98"/>
      <c r="C144" s="98"/>
      <c r="D144" s="139"/>
      <c r="E144" s="140" t="s">
        <v>210</v>
      </c>
      <c r="F144" s="141"/>
      <c r="G144" s="212"/>
      <c r="H144" s="212"/>
      <c r="I144" s="139"/>
      <c r="J144" s="212"/>
      <c r="K144" s="212"/>
      <c r="L144" s="139"/>
      <c r="M144" s="139"/>
      <c r="N144" s="139"/>
      <c r="O144" s="139"/>
      <c r="P144" s="128"/>
      <c r="Q144" s="128"/>
      <c r="R144" s="128"/>
      <c r="S144" s="100"/>
      <c r="T144" s="100"/>
      <c r="U144" s="100"/>
      <c r="V144" s="100"/>
      <c r="W144" s="100"/>
      <c r="X144" s="100"/>
      <c r="Y144" s="345"/>
    </row>
    <row r="145" spans="1:25" ht="22.5" customHeight="1">
      <c r="A145" s="96" t="s">
        <v>444</v>
      </c>
      <c r="B145" s="98" t="s">
        <v>439</v>
      </c>
      <c r="C145" s="98" t="s">
        <v>312</v>
      </c>
      <c r="D145" s="98" t="s">
        <v>312</v>
      </c>
      <c r="E145" s="140" t="s">
        <v>442</v>
      </c>
      <c r="F145" s="141"/>
      <c r="G145" s="212">
        <f>H145</f>
        <v>114700</v>
      </c>
      <c r="H145" s="212">
        <f>H148</f>
        <v>114700</v>
      </c>
      <c r="I145" s="139" t="s">
        <v>271</v>
      </c>
      <c r="J145" s="212">
        <f>K145</f>
        <v>130000</v>
      </c>
      <c r="K145" s="212">
        <f>K148</f>
        <v>130000</v>
      </c>
      <c r="L145" s="139" t="s">
        <v>271</v>
      </c>
      <c r="M145" s="100">
        <f>N145</f>
        <v>130000</v>
      </c>
      <c r="N145" s="100">
        <f>N148</f>
        <v>130000</v>
      </c>
      <c r="O145" s="139" t="s">
        <v>271</v>
      </c>
      <c r="P145" s="128">
        <f>M145-J145</f>
        <v>0</v>
      </c>
      <c r="Q145" s="128">
        <f>N145-K145</f>
        <v>0</v>
      </c>
      <c r="R145" s="128" t="s">
        <v>271</v>
      </c>
      <c r="S145" s="100">
        <f>T145</f>
        <v>135000</v>
      </c>
      <c r="T145" s="100">
        <f>T148</f>
        <v>135000</v>
      </c>
      <c r="U145" s="100" t="s">
        <v>271</v>
      </c>
      <c r="V145" s="100">
        <f>W145</f>
        <v>140000</v>
      </c>
      <c r="W145" s="100">
        <f>W148</f>
        <v>140000</v>
      </c>
      <c r="X145" s="100" t="s">
        <v>271</v>
      </c>
      <c r="Y145" s="345"/>
    </row>
    <row r="146" spans="1:25" ht="12.75" customHeight="1">
      <c r="A146" s="96"/>
      <c r="B146" s="98"/>
      <c r="C146" s="98"/>
      <c r="D146" s="139"/>
      <c r="E146" s="140" t="s">
        <v>14</v>
      </c>
      <c r="F146" s="141"/>
      <c r="G146" s="212"/>
      <c r="H146" s="212"/>
      <c r="I146" s="139"/>
      <c r="J146" s="212"/>
      <c r="K146" s="212"/>
      <c r="L146" s="139"/>
      <c r="M146" s="100"/>
      <c r="N146" s="100"/>
      <c r="O146" s="139"/>
      <c r="P146" s="128"/>
      <c r="Q146" s="128"/>
      <c r="R146" s="128"/>
      <c r="S146" s="100"/>
      <c r="T146" s="100"/>
      <c r="U146" s="100"/>
      <c r="V146" s="100"/>
      <c r="W146" s="100"/>
      <c r="X146" s="100"/>
      <c r="Y146" s="345"/>
    </row>
    <row r="147" spans="1:25" s="88" customFormat="1" ht="25.5" customHeight="1">
      <c r="A147" s="209"/>
      <c r="B147" s="210"/>
      <c r="C147" s="210"/>
      <c r="D147" s="100"/>
      <c r="E147" s="142" t="s">
        <v>445</v>
      </c>
      <c r="F147" s="145"/>
      <c r="G147" s="212"/>
      <c r="H147" s="212"/>
      <c r="I147" s="146"/>
      <c r="J147" s="212"/>
      <c r="K147" s="212"/>
      <c r="L147" s="146"/>
      <c r="M147" s="146"/>
      <c r="N147" s="146"/>
      <c r="O147" s="146"/>
      <c r="P147" s="128"/>
      <c r="Q147" s="128"/>
      <c r="R147" s="128"/>
      <c r="S147" s="100"/>
      <c r="T147" s="100"/>
      <c r="U147" s="100"/>
      <c r="V147" s="100"/>
      <c r="W147" s="100"/>
      <c r="X147" s="100"/>
      <c r="Y147" s="345"/>
    </row>
    <row r="148" spans="1:25" ht="45.75" customHeight="1">
      <c r="A148" s="96"/>
      <c r="B148" s="98"/>
      <c r="C148" s="98"/>
      <c r="D148" s="139"/>
      <c r="E148" s="166" t="s">
        <v>322</v>
      </c>
      <c r="F148" s="147">
        <v>4213</v>
      </c>
      <c r="G148" s="212">
        <f>H148</f>
        <v>114700</v>
      </c>
      <c r="H148" s="212">
        <v>114700</v>
      </c>
      <c r="I148" s="210" t="s">
        <v>271</v>
      </c>
      <c r="J148" s="212">
        <f>K148</f>
        <v>130000</v>
      </c>
      <c r="K148" s="212">
        <v>130000</v>
      </c>
      <c r="L148" s="210" t="s">
        <v>271</v>
      </c>
      <c r="M148" s="102">
        <f>N148</f>
        <v>130000</v>
      </c>
      <c r="N148" s="102">
        <v>130000</v>
      </c>
      <c r="O148" s="210" t="s">
        <v>271</v>
      </c>
      <c r="P148" s="128">
        <f>M148-J148</f>
        <v>0</v>
      </c>
      <c r="Q148" s="128">
        <f>N148-K148</f>
        <v>0</v>
      </c>
      <c r="R148" s="128" t="s">
        <v>271</v>
      </c>
      <c r="S148" s="102">
        <f>T148</f>
        <v>135000</v>
      </c>
      <c r="T148" s="102">
        <v>135000</v>
      </c>
      <c r="U148" s="210" t="s">
        <v>271</v>
      </c>
      <c r="V148" s="102">
        <f>W148</f>
        <v>140000</v>
      </c>
      <c r="W148" s="102">
        <v>140000</v>
      </c>
      <c r="X148" s="210" t="s">
        <v>271</v>
      </c>
      <c r="Y148" s="343"/>
    </row>
    <row r="149" spans="1:25" ht="12.75" hidden="1" customHeight="1">
      <c r="A149" s="96"/>
      <c r="B149" s="98"/>
      <c r="C149" s="98"/>
      <c r="D149" s="139"/>
      <c r="E149" s="169" t="s">
        <v>446</v>
      </c>
      <c r="F149" s="134">
        <v>4239</v>
      </c>
      <c r="G149" s="212">
        <f>H149</f>
        <v>0</v>
      </c>
      <c r="H149" s="212"/>
      <c r="I149" s="98"/>
      <c r="J149" s="212">
        <f>K149</f>
        <v>0</v>
      </c>
      <c r="K149" s="212"/>
      <c r="L149" s="98"/>
      <c r="M149" s="98"/>
      <c r="N149" s="98"/>
      <c r="O149" s="98"/>
      <c r="P149" s="128"/>
      <c r="Q149" s="128"/>
      <c r="R149" s="128"/>
      <c r="S149" s="98"/>
      <c r="T149" s="98"/>
      <c r="U149" s="98"/>
      <c r="V149" s="98"/>
      <c r="W149" s="98"/>
      <c r="X149" s="98"/>
      <c r="Y149" s="108"/>
    </row>
    <row r="150" spans="1:25" ht="12.75" hidden="1" customHeight="1">
      <c r="A150" s="96"/>
      <c r="B150" s="98"/>
      <c r="C150" s="98"/>
      <c r="D150" s="139"/>
      <c r="E150" s="140" t="s">
        <v>343</v>
      </c>
      <c r="F150" s="134">
        <v>4264</v>
      </c>
      <c r="G150" s="212">
        <f>H150</f>
        <v>0</v>
      </c>
      <c r="H150" s="212"/>
      <c r="I150" s="98"/>
      <c r="J150" s="212">
        <f>K150</f>
        <v>0</v>
      </c>
      <c r="K150" s="212"/>
      <c r="L150" s="98"/>
      <c r="M150" s="98"/>
      <c r="N150" s="98"/>
      <c r="O150" s="98"/>
      <c r="P150" s="128"/>
      <c r="Q150" s="128"/>
      <c r="R150" s="128"/>
      <c r="S150" s="98"/>
      <c r="T150" s="98"/>
      <c r="U150" s="98"/>
      <c r="V150" s="98"/>
      <c r="W150" s="98"/>
      <c r="X150" s="98"/>
      <c r="Y150" s="108"/>
    </row>
    <row r="151" spans="1:25" ht="12.75" hidden="1" customHeight="1">
      <c r="A151" s="96"/>
      <c r="B151" s="98"/>
      <c r="C151" s="98"/>
      <c r="D151" s="139"/>
      <c r="E151" s="170" t="s">
        <v>388</v>
      </c>
      <c r="F151" s="134">
        <v>4269</v>
      </c>
      <c r="G151" s="212">
        <f>H151</f>
        <v>0</v>
      </c>
      <c r="H151" s="212"/>
      <c r="I151" s="98"/>
      <c r="J151" s="212">
        <f>K151</f>
        <v>0</v>
      </c>
      <c r="K151" s="212"/>
      <c r="L151" s="98"/>
      <c r="M151" s="98"/>
      <c r="N151" s="98"/>
      <c r="O151" s="98"/>
      <c r="P151" s="128"/>
      <c r="Q151" s="128"/>
      <c r="R151" s="128"/>
      <c r="S151" s="98"/>
      <c r="T151" s="98"/>
      <c r="U151" s="98"/>
      <c r="V151" s="98"/>
      <c r="W151" s="98"/>
      <c r="X151" s="98"/>
      <c r="Y151" s="108"/>
    </row>
    <row r="152" spans="1:25" ht="12.75" hidden="1" customHeight="1">
      <c r="A152" s="96"/>
      <c r="B152" s="98"/>
      <c r="C152" s="98"/>
      <c r="D152" s="139"/>
      <c r="E152" s="140" t="s">
        <v>411</v>
      </c>
      <c r="F152" s="134">
        <v>5112</v>
      </c>
      <c r="G152" s="212"/>
      <c r="H152" s="212"/>
      <c r="I152" s="98"/>
      <c r="J152" s="212"/>
      <c r="K152" s="212"/>
      <c r="L152" s="98"/>
      <c r="M152" s="98"/>
      <c r="N152" s="98"/>
      <c r="O152" s="98"/>
      <c r="P152" s="128">
        <f t="shared" ref="P152:R154" si="27">M152-J152</f>
        <v>0</v>
      </c>
      <c r="Q152" s="128">
        <f t="shared" si="27"/>
        <v>0</v>
      </c>
      <c r="R152" s="128">
        <f t="shared" si="27"/>
        <v>0</v>
      </c>
      <c r="S152" s="98"/>
      <c r="T152" s="98"/>
      <c r="U152" s="98"/>
      <c r="V152" s="98"/>
      <c r="W152" s="98"/>
      <c r="X152" s="98"/>
      <c r="Y152" s="108"/>
    </row>
    <row r="153" spans="1:25" ht="9" hidden="1" customHeight="1">
      <c r="A153" s="96"/>
      <c r="B153" s="98"/>
      <c r="C153" s="98"/>
      <c r="D153" s="139"/>
      <c r="E153" s="140" t="s">
        <v>348</v>
      </c>
      <c r="F153" s="134">
        <v>5121</v>
      </c>
      <c r="G153" s="212"/>
      <c r="H153" s="212"/>
      <c r="I153" s="98"/>
      <c r="J153" s="212"/>
      <c r="K153" s="212"/>
      <c r="L153" s="98"/>
      <c r="M153" s="98"/>
      <c r="N153" s="98"/>
      <c r="O153" s="98"/>
      <c r="P153" s="128">
        <f t="shared" si="27"/>
        <v>0</v>
      </c>
      <c r="Q153" s="128">
        <f t="shared" si="27"/>
        <v>0</v>
      </c>
      <c r="R153" s="128">
        <f t="shared" si="27"/>
        <v>0</v>
      </c>
      <c r="S153" s="98"/>
      <c r="T153" s="98"/>
      <c r="U153" s="98"/>
      <c r="V153" s="98"/>
      <c r="W153" s="98"/>
      <c r="X153" s="98"/>
      <c r="Y153" s="108"/>
    </row>
    <row r="154" spans="1:25" s="88" customFormat="1" ht="36" customHeight="1">
      <c r="A154" s="209" t="s">
        <v>447</v>
      </c>
      <c r="B154" s="210" t="s">
        <v>439</v>
      </c>
      <c r="C154" s="210" t="s">
        <v>383</v>
      </c>
      <c r="D154" s="100" t="s">
        <v>245</v>
      </c>
      <c r="E154" s="142" t="s">
        <v>448</v>
      </c>
      <c r="F154" s="145"/>
      <c r="G154" s="212">
        <f>I154+H154</f>
        <v>0</v>
      </c>
      <c r="H154" s="212">
        <v>0</v>
      </c>
      <c r="I154" s="100">
        <f>I156</f>
        <v>0</v>
      </c>
      <c r="J154" s="212">
        <f>L154+K154</f>
        <v>251238.2</v>
      </c>
      <c r="K154" s="212">
        <f>K156</f>
        <v>245238.2</v>
      </c>
      <c r="L154" s="100">
        <f>L156</f>
        <v>6000</v>
      </c>
      <c r="M154" s="100">
        <f>N154</f>
        <v>347401</v>
      </c>
      <c r="N154" s="100">
        <f>N156</f>
        <v>347401</v>
      </c>
      <c r="O154" s="146">
        <v>0</v>
      </c>
      <c r="P154" s="128">
        <f t="shared" si="27"/>
        <v>96162.799999999988</v>
      </c>
      <c r="Q154" s="128">
        <f t="shared" si="27"/>
        <v>102162.79999999999</v>
      </c>
      <c r="R154" s="128">
        <f t="shared" si="27"/>
        <v>-6000</v>
      </c>
      <c r="S154" s="100">
        <f>T154+U154</f>
        <v>36254</v>
      </c>
      <c r="T154" s="100">
        <f>T156</f>
        <v>36254</v>
      </c>
      <c r="U154" s="100">
        <f>U156</f>
        <v>0</v>
      </c>
      <c r="V154" s="100">
        <f>W154+X154</f>
        <v>5000</v>
      </c>
      <c r="W154" s="100">
        <f>W156</f>
        <v>5000</v>
      </c>
      <c r="X154" s="100">
        <f>X156</f>
        <v>0</v>
      </c>
      <c r="Y154" s="171"/>
    </row>
    <row r="155" spans="1:25" ht="12.75" customHeight="1">
      <c r="A155" s="96"/>
      <c r="B155" s="98"/>
      <c r="C155" s="98"/>
      <c r="D155" s="139"/>
      <c r="E155" s="140" t="s">
        <v>210</v>
      </c>
      <c r="F155" s="141"/>
      <c r="G155" s="212"/>
      <c r="H155" s="212"/>
      <c r="I155" s="139"/>
      <c r="J155" s="212"/>
      <c r="K155" s="212"/>
      <c r="L155" s="139"/>
      <c r="M155" s="139"/>
      <c r="N155" s="139"/>
      <c r="O155" s="139"/>
      <c r="P155" s="128"/>
      <c r="Q155" s="128"/>
      <c r="R155" s="128"/>
      <c r="S155" s="100"/>
      <c r="T155" s="100"/>
      <c r="U155" s="100"/>
      <c r="V155" s="100"/>
      <c r="W155" s="100"/>
      <c r="X155" s="100"/>
      <c r="Y155" s="109"/>
    </row>
    <row r="156" spans="1:25" ht="30" customHeight="1">
      <c r="A156" s="96" t="s">
        <v>449</v>
      </c>
      <c r="B156" s="98" t="s">
        <v>439</v>
      </c>
      <c r="C156" s="98" t="s">
        <v>383</v>
      </c>
      <c r="D156" s="98" t="s">
        <v>312</v>
      </c>
      <c r="E156" s="140" t="s">
        <v>448</v>
      </c>
      <c r="F156" s="141"/>
      <c r="G156" s="212">
        <f>I156</f>
        <v>0</v>
      </c>
      <c r="H156" s="212">
        <v>0</v>
      </c>
      <c r="I156" s="100">
        <f>I160</f>
        <v>0</v>
      </c>
      <c r="J156" s="212">
        <f>L156+K156</f>
        <v>251238.2</v>
      </c>
      <c r="K156" s="212">
        <f>K158+K159</f>
        <v>245238.2</v>
      </c>
      <c r="L156" s="100">
        <f>L160</f>
        <v>6000</v>
      </c>
      <c r="M156" s="100">
        <f>M158</f>
        <v>3500</v>
      </c>
      <c r="N156" s="100">
        <f>N158+N159</f>
        <v>347401</v>
      </c>
      <c r="O156" s="100">
        <v>0</v>
      </c>
      <c r="P156" s="100">
        <f>Q156+R156</f>
        <v>96162.799999999988</v>
      </c>
      <c r="Q156" s="100">
        <f>N156-K156</f>
        <v>102162.79999999999</v>
      </c>
      <c r="R156" s="100">
        <f>O156-L156</f>
        <v>-6000</v>
      </c>
      <c r="S156" s="100">
        <f>T156</f>
        <v>36254</v>
      </c>
      <c r="T156" s="100">
        <f>T158+T159</f>
        <v>36254</v>
      </c>
      <c r="U156" s="100">
        <f>U161</f>
        <v>0</v>
      </c>
      <c r="V156" s="100">
        <f>W156</f>
        <v>5000</v>
      </c>
      <c r="W156" s="100">
        <f>W158+W159</f>
        <v>5000</v>
      </c>
      <c r="X156" s="100">
        <f>X161</f>
        <v>0</v>
      </c>
      <c r="Y156" s="298" t="s">
        <v>450</v>
      </c>
    </row>
    <row r="157" spans="1:25" ht="12.75" customHeight="1">
      <c r="A157" s="96"/>
      <c r="B157" s="98"/>
      <c r="C157" s="98"/>
      <c r="D157" s="139"/>
      <c r="E157" s="140" t="s">
        <v>14</v>
      </c>
      <c r="F157" s="141"/>
      <c r="G157" s="212"/>
      <c r="H157" s="212"/>
      <c r="I157" s="139"/>
      <c r="J157" s="212"/>
      <c r="K157" s="212"/>
      <c r="L157" s="139"/>
      <c r="M157" s="139"/>
      <c r="N157" s="139"/>
      <c r="O157" s="139"/>
      <c r="P157" s="100"/>
      <c r="Q157" s="100"/>
      <c r="R157" s="100"/>
      <c r="S157" s="100"/>
      <c r="T157" s="100"/>
      <c r="U157" s="100"/>
      <c r="V157" s="100"/>
      <c r="W157" s="100"/>
      <c r="X157" s="100"/>
      <c r="Y157" s="299"/>
    </row>
    <row r="158" spans="1:25" ht="24.75" customHeight="1">
      <c r="A158" s="96"/>
      <c r="B158" s="98"/>
      <c r="C158" s="98"/>
      <c r="D158" s="139"/>
      <c r="E158" s="153" t="s">
        <v>387</v>
      </c>
      <c r="F158" s="154">
        <v>4251</v>
      </c>
      <c r="G158" s="212">
        <f>H158</f>
        <v>0</v>
      </c>
      <c r="H158" s="212">
        <v>0</v>
      </c>
      <c r="I158" s="139" t="s">
        <v>271</v>
      </c>
      <c r="J158" s="212">
        <f>K158</f>
        <v>3500</v>
      </c>
      <c r="K158" s="212">
        <v>3500</v>
      </c>
      <c r="L158" s="139" t="s">
        <v>271</v>
      </c>
      <c r="M158" s="100">
        <f>N158</f>
        <v>3500</v>
      </c>
      <c r="N158" s="100">
        <v>3500</v>
      </c>
      <c r="O158" s="100" t="s">
        <v>271</v>
      </c>
      <c r="P158" s="100">
        <f>M158-J158</f>
        <v>0</v>
      </c>
      <c r="Q158" s="100">
        <f>N158-K158</f>
        <v>0</v>
      </c>
      <c r="R158" s="100" t="s">
        <v>271</v>
      </c>
      <c r="S158" s="100">
        <f>T158</f>
        <v>3500</v>
      </c>
      <c r="T158" s="100">
        <v>3500</v>
      </c>
      <c r="U158" s="100" t="s">
        <v>271</v>
      </c>
      <c r="V158" s="100">
        <f>W158</f>
        <v>5000</v>
      </c>
      <c r="W158" s="100">
        <v>5000</v>
      </c>
      <c r="X158" s="100" t="s">
        <v>271</v>
      </c>
      <c r="Y158" s="299"/>
    </row>
    <row r="159" spans="1:25" ht="24.75" customHeight="1">
      <c r="A159" s="96"/>
      <c r="B159" s="98"/>
      <c r="C159" s="98"/>
      <c r="D159" s="139"/>
      <c r="E159" s="153"/>
      <c r="F159" s="172">
        <v>4657</v>
      </c>
      <c r="G159" s="212"/>
      <c r="H159" s="212"/>
      <c r="I159" s="139"/>
      <c r="J159" s="212">
        <f>K159</f>
        <v>241738.2</v>
      </c>
      <c r="K159" s="212">
        <v>241738.2</v>
      </c>
      <c r="L159" s="139"/>
      <c r="M159" s="100">
        <f>N159</f>
        <v>343901</v>
      </c>
      <c r="N159" s="100">
        <v>343901</v>
      </c>
      <c r="O159" s="100"/>
      <c r="P159" s="100">
        <f>M159-J159</f>
        <v>102162.79999999999</v>
      </c>
      <c r="Q159" s="100">
        <f>N159-K159</f>
        <v>102162.79999999999</v>
      </c>
      <c r="R159" s="100"/>
      <c r="S159" s="100">
        <f>T159</f>
        <v>32754</v>
      </c>
      <c r="T159" s="100">
        <v>32754</v>
      </c>
      <c r="U159" s="100"/>
      <c r="V159" s="100">
        <f>W159</f>
        <v>0</v>
      </c>
      <c r="W159" s="100">
        <v>0</v>
      </c>
      <c r="X159" s="100"/>
      <c r="Y159" s="299"/>
    </row>
    <row r="160" spans="1:25" ht="24.75" customHeight="1">
      <c r="A160" s="96"/>
      <c r="B160" s="98"/>
      <c r="C160" s="98"/>
      <c r="D160" s="139"/>
      <c r="E160" s="140" t="s">
        <v>411</v>
      </c>
      <c r="F160" s="147">
        <v>5112</v>
      </c>
      <c r="G160" s="212">
        <f>I160</f>
        <v>0</v>
      </c>
      <c r="H160" s="212" t="s">
        <v>271</v>
      </c>
      <c r="I160" s="100">
        <v>0</v>
      </c>
      <c r="J160" s="212">
        <f>L160</f>
        <v>6000</v>
      </c>
      <c r="K160" s="212" t="s">
        <v>271</v>
      </c>
      <c r="L160" s="100">
        <v>6000</v>
      </c>
      <c r="M160" s="100">
        <f>O160</f>
        <v>0</v>
      </c>
      <c r="N160" s="100" t="s">
        <v>271</v>
      </c>
      <c r="O160" s="100">
        <v>0</v>
      </c>
      <c r="P160" s="100">
        <v>0</v>
      </c>
      <c r="Q160" s="100" t="s">
        <v>271</v>
      </c>
      <c r="R160" s="100">
        <v>0</v>
      </c>
      <c r="S160" s="100">
        <f>U160</f>
        <v>0</v>
      </c>
      <c r="T160" s="100" t="s">
        <v>271</v>
      </c>
      <c r="U160" s="100">
        <v>0</v>
      </c>
      <c r="V160" s="100">
        <f>X160</f>
        <v>0</v>
      </c>
      <c r="W160" s="100" t="s">
        <v>271</v>
      </c>
      <c r="X160" s="100">
        <v>0</v>
      </c>
      <c r="Y160" s="299"/>
    </row>
    <row r="161" spans="1:25" ht="24" customHeight="1">
      <c r="A161" s="96"/>
      <c r="B161" s="98"/>
      <c r="C161" s="98"/>
      <c r="D161" s="139"/>
      <c r="E161" s="140" t="s">
        <v>378</v>
      </c>
      <c r="F161" s="147">
        <v>5113</v>
      </c>
      <c r="G161" s="212"/>
      <c r="H161" s="212" t="s">
        <v>271</v>
      </c>
      <c r="I161" s="98"/>
      <c r="J161" s="212"/>
      <c r="K161" s="212" t="s">
        <v>271</v>
      </c>
      <c r="L161" s="98"/>
      <c r="M161" s="102">
        <f>O161</f>
        <v>0</v>
      </c>
      <c r="N161" s="210" t="s">
        <v>271</v>
      </c>
      <c r="O161" s="102">
        <v>0</v>
      </c>
      <c r="P161" s="100">
        <f>M161-J161</f>
        <v>0</v>
      </c>
      <c r="Q161" s="100" t="s">
        <v>271</v>
      </c>
      <c r="R161" s="100">
        <f>O161-L161</f>
        <v>0</v>
      </c>
      <c r="S161" s="102">
        <f>U161</f>
        <v>0</v>
      </c>
      <c r="T161" s="210" t="s">
        <v>271</v>
      </c>
      <c r="U161" s="102">
        <v>0</v>
      </c>
      <c r="V161" s="102">
        <f>X161</f>
        <v>0</v>
      </c>
      <c r="W161" s="210" t="s">
        <v>271</v>
      </c>
      <c r="X161" s="102">
        <v>0</v>
      </c>
      <c r="Y161" s="300"/>
    </row>
    <row r="162" spans="1:25" s="88" customFormat="1" ht="46.5" customHeight="1">
      <c r="A162" s="209" t="s">
        <v>451</v>
      </c>
      <c r="B162" s="210" t="s">
        <v>439</v>
      </c>
      <c r="C162" s="210" t="s">
        <v>369</v>
      </c>
      <c r="D162" s="100" t="s">
        <v>245</v>
      </c>
      <c r="E162" s="142" t="s">
        <v>452</v>
      </c>
      <c r="F162" s="145"/>
      <c r="G162" s="212">
        <f>H162+I162</f>
        <v>9233.2000000000007</v>
      </c>
      <c r="H162" s="212">
        <f>H164</f>
        <v>944.2</v>
      </c>
      <c r="I162" s="100">
        <f>I164</f>
        <v>8289</v>
      </c>
      <c r="J162" s="212">
        <f>K162+L162</f>
        <v>24000</v>
      </c>
      <c r="K162" s="212">
        <f>K164</f>
        <v>15500</v>
      </c>
      <c r="L162" s="100">
        <f>L164</f>
        <v>8500</v>
      </c>
      <c r="M162" s="146">
        <f>N162+O162</f>
        <v>24500</v>
      </c>
      <c r="N162" s="100">
        <f>N164</f>
        <v>15500</v>
      </c>
      <c r="O162" s="100">
        <f>O164</f>
        <v>9000</v>
      </c>
      <c r="P162" s="128">
        <f>M162-J162</f>
        <v>500</v>
      </c>
      <c r="Q162" s="128">
        <f>N162-K162</f>
        <v>0</v>
      </c>
      <c r="R162" s="128">
        <f>O162-L162</f>
        <v>500</v>
      </c>
      <c r="S162" s="100">
        <f>T162+U162</f>
        <v>24500</v>
      </c>
      <c r="T162" s="100">
        <f>T164</f>
        <v>15500</v>
      </c>
      <c r="U162" s="100">
        <f>U164</f>
        <v>9000</v>
      </c>
      <c r="V162" s="100">
        <f>W162+X162</f>
        <v>25500</v>
      </c>
      <c r="W162" s="100">
        <f>W164</f>
        <v>15500</v>
      </c>
      <c r="X162" s="100">
        <f>X164</f>
        <v>10000</v>
      </c>
      <c r="Y162" s="171"/>
    </row>
    <row r="163" spans="1:25" ht="12.75" customHeight="1">
      <c r="A163" s="96"/>
      <c r="B163" s="98"/>
      <c r="C163" s="98"/>
      <c r="D163" s="139"/>
      <c r="E163" s="140" t="s">
        <v>210</v>
      </c>
      <c r="F163" s="141"/>
      <c r="G163" s="212"/>
      <c r="H163" s="212"/>
      <c r="I163" s="139"/>
      <c r="J163" s="212"/>
      <c r="K163" s="212"/>
      <c r="L163" s="139"/>
      <c r="M163" s="139"/>
      <c r="N163" s="139"/>
      <c r="O163" s="139"/>
      <c r="P163" s="128"/>
      <c r="Q163" s="128"/>
      <c r="R163" s="128"/>
      <c r="S163" s="139"/>
      <c r="T163" s="139"/>
      <c r="U163" s="139"/>
      <c r="V163" s="139"/>
      <c r="W163" s="139"/>
      <c r="X163" s="139"/>
      <c r="Y163" s="109"/>
    </row>
    <row r="164" spans="1:25" ht="12.75" customHeight="1">
      <c r="A164" s="96" t="s">
        <v>453</v>
      </c>
      <c r="B164" s="98" t="s">
        <v>439</v>
      </c>
      <c r="C164" s="98" t="s">
        <v>369</v>
      </c>
      <c r="D164" s="98" t="s">
        <v>312</v>
      </c>
      <c r="E164" s="140" t="s">
        <v>452</v>
      </c>
      <c r="F164" s="141"/>
      <c r="G164" s="212">
        <f>H164+I164</f>
        <v>9233.2000000000007</v>
      </c>
      <c r="H164" s="138">
        <f>H166+H167+H168</f>
        <v>944.2</v>
      </c>
      <c r="I164" s="100">
        <f>I171</f>
        <v>8289</v>
      </c>
      <c r="J164" s="212">
        <f>K164+L164</f>
        <v>24000</v>
      </c>
      <c r="K164" s="138">
        <f>K166+K167+K168</f>
        <v>15500</v>
      </c>
      <c r="L164" s="100">
        <f>L171</f>
        <v>8500</v>
      </c>
      <c r="M164" s="139">
        <f>N164+O164</f>
        <v>24500</v>
      </c>
      <c r="N164" s="139">
        <f>N166+N167+N168</f>
        <v>15500</v>
      </c>
      <c r="O164" s="139">
        <f>O169+O171</f>
        <v>9000</v>
      </c>
      <c r="P164" s="128">
        <f t="shared" ref="P164:R165" si="28">M164-J164</f>
        <v>500</v>
      </c>
      <c r="Q164" s="128">
        <f t="shared" si="28"/>
        <v>0</v>
      </c>
      <c r="R164" s="128">
        <f t="shared" si="28"/>
        <v>500</v>
      </c>
      <c r="S164" s="139">
        <f>T164+U164</f>
        <v>24500</v>
      </c>
      <c r="T164" s="139">
        <f>T166+T167+T168</f>
        <v>15500</v>
      </c>
      <c r="U164" s="139">
        <f>U169+U171</f>
        <v>9000</v>
      </c>
      <c r="V164" s="139">
        <f>W164+X164</f>
        <v>25500</v>
      </c>
      <c r="W164" s="139">
        <f>W166+W167+W168</f>
        <v>15500</v>
      </c>
      <c r="X164" s="139">
        <f>X169+X171</f>
        <v>10000</v>
      </c>
      <c r="Y164" s="350" t="s">
        <v>454</v>
      </c>
    </row>
    <row r="165" spans="1:25" ht="12.75" customHeight="1">
      <c r="A165" s="96"/>
      <c r="B165" s="98"/>
      <c r="C165" s="98"/>
      <c r="D165" s="139"/>
      <c r="E165" s="140" t="s">
        <v>14</v>
      </c>
      <c r="F165" s="141"/>
      <c r="G165" s="212"/>
      <c r="H165" s="212"/>
      <c r="I165" s="139"/>
      <c r="J165" s="212"/>
      <c r="K165" s="212"/>
      <c r="L165" s="139"/>
      <c r="M165" s="139"/>
      <c r="N165" s="139"/>
      <c r="O165" s="139"/>
      <c r="P165" s="128">
        <f t="shared" si="28"/>
        <v>0</v>
      </c>
      <c r="Q165" s="128">
        <f t="shared" si="28"/>
        <v>0</v>
      </c>
      <c r="R165" s="128">
        <f t="shared" si="28"/>
        <v>0</v>
      </c>
      <c r="S165" s="139"/>
      <c r="T165" s="139"/>
      <c r="U165" s="139"/>
      <c r="V165" s="139"/>
      <c r="W165" s="139"/>
      <c r="X165" s="139"/>
      <c r="Y165" s="351"/>
    </row>
    <row r="166" spans="1:25" ht="12.75" customHeight="1">
      <c r="A166" s="96"/>
      <c r="B166" s="98"/>
      <c r="C166" s="98"/>
      <c r="D166" s="139"/>
      <c r="E166" s="153" t="s">
        <v>446</v>
      </c>
      <c r="F166" s="154">
        <v>4239</v>
      </c>
      <c r="G166" s="212">
        <f>H166</f>
        <v>621.4</v>
      </c>
      <c r="H166" s="212">
        <v>621.4</v>
      </c>
      <c r="I166" s="139" t="s">
        <v>271</v>
      </c>
      <c r="J166" s="212">
        <f>K166</f>
        <v>3000</v>
      </c>
      <c r="K166" s="212">
        <v>3000</v>
      </c>
      <c r="L166" s="139" t="s">
        <v>271</v>
      </c>
      <c r="M166" s="139">
        <f>N166</f>
        <v>3000</v>
      </c>
      <c r="N166" s="139">
        <v>3000</v>
      </c>
      <c r="O166" s="139" t="s">
        <v>271</v>
      </c>
      <c r="P166" s="128">
        <f t="shared" ref="P166:Q168" si="29">M166-J166</f>
        <v>0</v>
      </c>
      <c r="Q166" s="128">
        <f t="shared" si="29"/>
        <v>0</v>
      </c>
      <c r="R166" s="128" t="s">
        <v>271</v>
      </c>
      <c r="S166" s="139">
        <f>T166</f>
        <v>3000</v>
      </c>
      <c r="T166" s="139">
        <v>3000</v>
      </c>
      <c r="U166" s="139" t="s">
        <v>271</v>
      </c>
      <c r="V166" s="139">
        <f>W166</f>
        <v>3000</v>
      </c>
      <c r="W166" s="139">
        <v>3000</v>
      </c>
      <c r="X166" s="139" t="s">
        <v>271</v>
      </c>
      <c r="Y166" s="351"/>
    </row>
    <row r="167" spans="1:25" ht="12.75" customHeight="1">
      <c r="A167" s="96"/>
      <c r="B167" s="98"/>
      <c r="C167" s="98"/>
      <c r="D167" s="139"/>
      <c r="E167" s="153" t="s">
        <v>387</v>
      </c>
      <c r="F167" s="154">
        <v>4251</v>
      </c>
      <c r="G167" s="212">
        <f>H167</f>
        <v>111</v>
      </c>
      <c r="H167" s="212">
        <v>111</v>
      </c>
      <c r="I167" s="139" t="s">
        <v>271</v>
      </c>
      <c r="J167" s="212">
        <f>K167</f>
        <v>4000</v>
      </c>
      <c r="K167" s="212">
        <v>4000</v>
      </c>
      <c r="L167" s="139" t="s">
        <v>271</v>
      </c>
      <c r="M167" s="139">
        <f>N167</f>
        <v>4000</v>
      </c>
      <c r="N167" s="139">
        <v>4000</v>
      </c>
      <c r="O167" s="139" t="s">
        <v>271</v>
      </c>
      <c r="P167" s="128">
        <f t="shared" si="29"/>
        <v>0</v>
      </c>
      <c r="Q167" s="128">
        <f t="shared" si="29"/>
        <v>0</v>
      </c>
      <c r="R167" s="128" t="s">
        <v>271</v>
      </c>
      <c r="S167" s="139">
        <f>T167</f>
        <v>4000</v>
      </c>
      <c r="T167" s="139">
        <v>4000</v>
      </c>
      <c r="U167" s="139" t="s">
        <v>271</v>
      </c>
      <c r="V167" s="139">
        <f>W167</f>
        <v>4000</v>
      </c>
      <c r="W167" s="139">
        <v>4000</v>
      </c>
      <c r="X167" s="139" t="s">
        <v>271</v>
      </c>
      <c r="Y167" s="351"/>
    </row>
    <row r="168" spans="1:25" ht="12.75" customHeight="1">
      <c r="A168" s="96"/>
      <c r="B168" s="98"/>
      <c r="C168" s="98"/>
      <c r="D168" s="139"/>
      <c r="E168" s="155" t="s">
        <v>388</v>
      </c>
      <c r="F168" s="158">
        <v>4269</v>
      </c>
      <c r="G168" s="212">
        <f>H168</f>
        <v>211.8</v>
      </c>
      <c r="H168" s="212">
        <v>211.8</v>
      </c>
      <c r="I168" s="139" t="s">
        <v>271</v>
      </c>
      <c r="J168" s="212">
        <f>K168</f>
        <v>8500</v>
      </c>
      <c r="K168" s="212">
        <v>8500</v>
      </c>
      <c r="L168" s="139" t="s">
        <v>271</v>
      </c>
      <c r="M168" s="139">
        <f>N168</f>
        <v>8500</v>
      </c>
      <c r="N168" s="139">
        <v>8500</v>
      </c>
      <c r="O168" s="139" t="s">
        <v>271</v>
      </c>
      <c r="P168" s="128">
        <f t="shared" si="29"/>
        <v>0</v>
      </c>
      <c r="Q168" s="128">
        <f t="shared" si="29"/>
        <v>0</v>
      </c>
      <c r="R168" s="128" t="s">
        <v>271</v>
      </c>
      <c r="S168" s="139">
        <f>T168</f>
        <v>8500</v>
      </c>
      <c r="T168" s="139">
        <v>8500</v>
      </c>
      <c r="U168" s="139" t="s">
        <v>271</v>
      </c>
      <c r="V168" s="139">
        <f>W168</f>
        <v>8500</v>
      </c>
      <c r="W168" s="139">
        <v>8500</v>
      </c>
      <c r="X168" s="139" t="s">
        <v>271</v>
      </c>
      <c r="Y168" s="351"/>
    </row>
    <row r="169" spans="1:25" ht="12.75" customHeight="1">
      <c r="A169" s="96"/>
      <c r="B169" s="98"/>
      <c r="C169" s="98"/>
      <c r="D169" s="139"/>
      <c r="E169" s="140" t="s">
        <v>411</v>
      </c>
      <c r="F169" s="158">
        <v>5112</v>
      </c>
      <c r="G169" s="212">
        <f>I169</f>
        <v>0</v>
      </c>
      <c r="H169" s="212" t="s">
        <v>271</v>
      </c>
      <c r="I169" s="139"/>
      <c r="J169" s="212">
        <f>L169</f>
        <v>0</v>
      </c>
      <c r="K169" s="212" t="s">
        <v>271</v>
      </c>
      <c r="L169" s="139"/>
      <c r="M169" s="139">
        <f>O169</f>
        <v>0</v>
      </c>
      <c r="N169" s="139" t="s">
        <v>271</v>
      </c>
      <c r="O169" s="139">
        <v>0</v>
      </c>
      <c r="P169" s="128">
        <f>R169</f>
        <v>0</v>
      </c>
      <c r="Q169" s="100" t="s">
        <v>271</v>
      </c>
      <c r="R169" s="128">
        <f>O169-L169</f>
        <v>0</v>
      </c>
      <c r="S169" s="139">
        <f>U169</f>
        <v>0</v>
      </c>
      <c r="T169" s="139" t="s">
        <v>271</v>
      </c>
      <c r="U169" s="139">
        <v>0</v>
      </c>
      <c r="V169" s="139">
        <f>X169</f>
        <v>0</v>
      </c>
      <c r="W169" s="139" t="s">
        <v>271</v>
      </c>
      <c r="X169" s="139">
        <v>0</v>
      </c>
      <c r="Y169" s="351"/>
    </row>
    <row r="170" spans="1:25" ht="12.75" customHeight="1">
      <c r="A170" s="96"/>
      <c r="B170" s="98"/>
      <c r="C170" s="98"/>
      <c r="D170" s="139"/>
      <c r="E170" s="144" t="s">
        <v>350</v>
      </c>
      <c r="F170" s="147">
        <v>5122</v>
      </c>
      <c r="G170" s="212">
        <f>I170</f>
        <v>0</v>
      </c>
      <c r="H170" s="212" t="s">
        <v>271</v>
      </c>
      <c r="I170" s="139">
        <v>0</v>
      </c>
      <c r="J170" s="212">
        <f>L170</f>
        <v>0</v>
      </c>
      <c r="K170" s="212" t="s">
        <v>271</v>
      </c>
      <c r="L170" s="139">
        <v>0</v>
      </c>
      <c r="M170" s="139">
        <f>O170</f>
        <v>0</v>
      </c>
      <c r="N170" s="139" t="s">
        <v>271</v>
      </c>
      <c r="O170" s="139">
        <v>0</v>
      </c>
      <c r="P170" s="128">
        <f>R170</f>
        <v>0</v>
      </c>
      <c r="Q170" s="100" t="s">
        <v>271</v>
      </c>
      <c r="R170" s="128">
        <f>O170-L170</f>
        <v>0</v>
      </c>
      <c r="S170" s="139">
        <f>U170</f>
        <v>0</v>
      </c>
      <c r="T170" s="139" t="s">
        <v>271</v>
      </c>
      <c r="U170" s="139">
        <v>0</v>
      </c>
      <c r="V170" s="139">
        <f>X170</f>
        <v>0</v>
      </c>
      <c r="W170" s="139" t="s">
        <v>271</v>
      </c>
      <c r="X170" s="139">
        <v>0</v>
      </c>
      <c r="Y170" s="351"/>
    </row>
    <row r="171" spans="1:25" ht="12.75" customHeight="1">
      <c r="A171" s="96"/>
      <c r="B171" s="98"/>
      <c r="C171" s="98"/>
      <c r="D171" s="139"/>
      <c r="E171" s="173" t="s">
        <v>455</v>
      </c>
      <c r="F171" s="154">
        <v>5131</v>
      </c>
      <c r="G171" s="212">
        <f>I171</f>
        <v>8289</v>
      </c>
      <c r="H171" s="212" t="s">
        <v>271</v>
      </c>
      <c r="I171" s="139">
        <v>8289</v>
      </c>
      <c r="J171" s="212">
        <f>L171</f>
        <v>8500</v>
      </c>
      <c r="K171" s="212" t="s">
        <v>271</v>
      </c>
      <c r="L171" s="139">
        <v>8500</v>
      </c>
      <c r="M171" s="139">
        <f>O171</f>
        <v>9000</v>
      </c>
      <c r="N171" s="139" t="s">
        <v>271</v>
      </c>
      <c r="O171" s="139">
        <v>9000</v>
      </c>
      <c r="P171" s="128">
        <f>M171-J171</f>
        <v>500</v>
      </c>
      <c r="Q171" s="100" t="s">
        <v>271</v>
      </c>
      <c r="R171" s="128">
        <f>O171-L171</f>
        <v>500</v>
      </c>
      <c r="S171" s="139">
        <f>U171</f>
        <v>9000</v>
      </c>
      <c r="T171" s="139" t="s">
        <v>271</v>
      </c>
      <c r="U171" s="139">
        <v>9000</v>
      </c>
      <c r="V171" s="139">
        <f>X171</f>
        <v>10000</v>
      </c>
      <c r="W171" s="139" t="s">
        <v>271</v>
      </c>
      <c r="X171" s="139">
        <v>10000</v>
      </c>
      <c r="Y171" s="352"/>
    </row>
    <row r="172" spans="1:25" s="88" customFormat="1" ht="46.5" customHeight="1">
      <c r="A172" s="209" t="s">
        <v>456</v>
      </c>
      <c r="B172" s="210" t="s">
        <v>457</v>
      </c>
      <c r="C172" s="210" t="s">
        <v>245</v>
      </c>
      <c r="D172" s="100" t="s">
        <v>245</v>
      </c>
      <c r="E172" s="142" t="s">
        <v>458</v>
      </c>
      <c r="F172" s="145"/>
      <c r="G172" s="212">
        <f>H172+I172</f>
        <v>406409.9</v>
      </c>
      <c r="H172" s="212">
        <f>H174+H182+H190+H200</f>
        <v>133359.6</v>
      </c>
      <c r="I172" s="100">
        <f>I174+I182+I190</f>
        <v>273050.30000000005</v>
      </c>
      <c r="J172" s="212">
        <f>K172+L172</f>
        <v>815678</v>
      </c>
      <c r="K172" s="212">
        <f>K174+K182+K190+K200</f>
        <v>205000</v>
      </c>
      <c r="L172" s="100">
        <f>L174+L182+L190</f>
        <v>610678</v>
      </c>
      <c r="M172" s="105">
        <f>N172+O172</f>
        <v>471950</v>
      </c>
      <c r="N172" s="105">
        <f>N174+N182+N190+N200</f>
        <v>237000</v>
      </c>
      <c r="O172" s="105">
        <f>O174+O183+O190</f>
        <v>234950</v>
      </c>
      <c r="P172" s="128">
        <f>M172-J172</f>
        <v>-343728</v>
      </c>
      <c r="Q172" s="128">
        <f>N172-K172</f>
        <v>32000</v>
      </c>
      <c r="R172" s="128">
        <f>O172-L172</f>
        <v>-375728</v>
      </c>
      <c r="S172" s="105">
        <f>T172+U172</f>
        <v>953000</v>
      </c>
      <c r="T172" s="105">
        <f>T174+T182+T190+T200</f>
        <v>703000</v>
      </c>
      <c r="U172" s="105">
        <f>U174+U183+U190</f>
        <v>250000</v>
      </c>
      <c r="V172" s="105">
        <f>W172+X172</f>
        <v>1047154</v>
      </c>
      <c r="W172" s="105">
        <f>W174+W182+W190+W200</f>
        <v>847154</v>
      </c>
      <c r="X172" s="105">
        <f>X174+X183+X190</f>
        <v>200000</v>
      </c>
      <c r="Y172" s="171"/>
    </row>
    <row r="173" spans="1:25" ht="12.75" customHeight="1">
      <c r="A173" s="96"/>
      <c r="B173" s="98"/>
      <c r="C173" s="98"/>
      <c r="D173" s="139"/>
      <c r="E173" s="140" t="s">
        <v>14</v>
      </c>
      <c r="F173" s="141"/>
      <c r="G173" s="212"/>
      <c r="H173" s="212"/>
      <c r="I173" s="139"/>
      <c r="J173" s="212"/>
      <c r="K173" s="212"/>
      <c r="L173" s="139"/>
      <c r="M173" s="174"/>
      <c r="N173" s="174"/>
      <c r="O173" s="174"/>
      <c r="P173" s="128"/>
      <c r="Q173" s="128"/>
      <c r="R173" s="128"/>
      <c r="S173" s="174"/>
      <c r="T173" s="174"/>
      <c r="U173" s="174"/>
      <c r="V173" s="174"/>
      <c r="W173" s="174"/>
      <c r="X173" s="174"/>
      <c r="Y173" s="109"/>
    </row>
    <row r="174" spans="1:25" s="88" customFormat="1" ht="46.5" customHeight="1">
      <c r="A174" s="209" t="s">
        <v>459</v>
      </c>
      <c r="B174" s="210" t="s">
        <v>457</v>
      </c>
      <c r="C174" s="210" t="s">
        <v>312</v>
      </c>
      <c r="D174" s="100" t="s">
        <v>245</v>
      </c>
      <c r="E174" s="142" t="s">
        <v>460</v>
      </c>
      <c r="F174" s="145"/>
      <c r="G174" s="212">
        <f>H174+I174</f>
        <v>67439.7</v>
      </c>
      <c r="H174" s="212">
        <f>H176</f>
        <v>2967.4</v>
      </c>
      <c r="I174" s="100">
        <f>I176</f>
        <v>64472.3</v>
      </c>
      <c r="J174" s="212">
        <f>K174+L174</f>
        <v>202201</v>
      </c>
      <c r="K174" s="212">
        <f>K176</f>
        <v>12000</v>
      </c>
      <c r="L174" s="100">
        <f>L176</f>
        <v>190201</v>
      </c>
      <c r="M174" s="105">
        <f>N174+O174</f>
        <v>12000</v>
      </c>
      <c r="N174" s="105">
        <f>N176</f>
        <v>12000</v>
      </c>
      <c r="O174" s="105">
        <f>O176</f>
        <v>0</v>
      </c>
      <c r="P174" s="128">
        <f>M174-J174</f>
        <v>-190201</v>
      </c>
      <c r="Q174" s="128">
        <f>N174-K174</f>
        <v>0</v>
      </c>
      <c r="R174" s="128">
        <f>O174-L174</f>
        <v>-190201</v>
      </c>
      <c r="S174" s="105">
        <f>T174+U174</f>
        <v>473000</v>
      </c>
      <c r="T174" s="105">
        <f>T176</f>
        <v>473000</v>
      </c>
      <c r="U174" s="105">
        <f>U176</f>
        <v>0</v>
      </c>
      <c r="V174" s="105">
        <f>W174+X174</f>
        <v>573000</v>
      </c>
      <c r="W174" s="105">
        <f>W176</f>
        <v>573000</v>
      </c>
      <c r="X174" s="105">
        <f>X176</f>
        <v>0</v>
      </c>
      <c r="Y174" s="171"/>
    </row>
    <row r="175" spans="1:25" ht="12.75" customHeight="1">
      <c r="A175" s="96"/>
      <c r="B175" s="98"/>
      <c r="C175" s="98"/>
      <c r="D175" s="139"/>
      <c r="E175" s="140" t="s">
        <v>210</v>
      </c>
      <c r="F175" s="141"/>
      <c r="G175" s="212"/>
      <c r="H175" s="212"/>
      <c r="I175" s="139"/>
      <c r="J175" s="212"/>
      <c r="K175" s="212"/>
      <c r="L175" s="139"/>
      <c r="M175" s="139"/>
      <c r="N175" s="139"/>
      <c r="O175" s="139"/>
      <c r="P175" s="128"/>
      <c r="Q175" s="128"/>
      <c r="R175" s="128"/>
      <c r="S175" s="139"/>
      <c r="T175" s="139"/>
      <c r="U175" s="139"/>
      <c r="V175" s="139"/>
      <c r="W175" s="139"/>
      <c r="X175" s="139"/>
      <c r="Y175" s="101"/>
    </row>
    <row r="176" spans="1:25" ht="23.25" customHeight="1">
      <c r="A176" s="96" t="s">
        <v>461</v>
      </c>
      <c r="B176" s="98" t="s">
        <v>457</v>
      </c>
      <c r="C176" s="98" t="s">
        <v>312</v>
      </c>
      <c r="D176" s="98" t="s">
        <v>312</v>
      </c>
      <c r="E176" s="140" t="s">
        <v>460</v>
      </c>
      <c r="F176" s="141"/>
      <c r="G176" s="212">
        <f>H176+I176</f>
        <v>67439.7</v>
      </c>
      <c r="H176" s="212">
        <f>H178+H179</f>
        <v>2967.4</v>
      </c>
      <c r="I176" s="100">
        <f>I180</f>
        <v>64472.3</v>
      </c>
      <c r="J176" s="212">
        <f>K176+L176</f>
        <v>202201</v>
      </c>
      <c r="K176" s="212">
        <f>K178+K179</f>
        <v>12000</v>
      </c>
      <c r="L176" s="100">
        <f>L180</f>
        <v>190201</v>
      </c>
      <c r="M176" s="100">
        <f>N176+O176</f>
        <v>12000</v>
      </c>
      <c r="N176" s="100">
        <f>N178+N179</f>
        <v>12000</v>
      </c>
      <c r="O176" s="100">
        <f>O180</f>
        <v>0</v>
      </c>
      <c r="P176" s="100">
        <f t="shared" ref="P176:R177" si="30">M176-J176</f>
        <v>-190201</v>
      </c>
      <c r="Q176" s="100">
        <f t="shared" si="30"/>
        <v>0</v>
      </c>
      <c r="R176" s="100">
        <f t="shared" si="30"/>
        <v>-190201</v>
      </c>
      <c r="S176" s="100">
        <f>T176+U176</f>
        <v>473000</v>
      </c>
      <c r="T176" s="100">
        <f>T178+T179</f>
        <v>473000</v>
      </c>
      <c r="U176" s="100">
        <f>U180</f>
        <v>0</v>
      </c>
      <c r="V176" s="100">
        <f>W176+X176</f>
        <v>573000</v>
      </c>
      <c r="W176" s="100">
        <f>W178+W179</f>
        <v>573000</v>
      </c>
      <c r="X176" s="100">
        <f>X180</f>
        <v>0</v>
      </c>
      <c r="Y176" s="353" t="s">
        <v>462</v>
      </c>
    </row>
    <row r="177" spans="1:25" ht="12.75" customHeight="1">
      <c r="A177" s="96"/>
      <c r="B177" s="98"/>
      <c r="C177" s="98"/>
      <c r="D177" s="139"/>
      <c r="E177" s="140" t="s">
        <v>14</v>
      </c>
      <c r="F177" s="141"/>
      <c r="G177" s="212"/>
      <c r="H177" s="212"/>
      <c r="I177" s="100"/>
      <c r="J177" s="212"/>
      <c r="K177" s="212"/>
      <c r="L177" s="100"/>
      <c r="M177" s="100"/>
      <c r="N177" s="100"/>
      <c r="O177" s="100"/>
      <c r="P177" s="100">
        <f t="shared" si="30"/>
        <v>0</v>
      </c>
      <c r="Q177" s="100">
        <f t="shared" si="30"/>
        <v>0</v>
      </c>
      <c r="R177" s="100">
        <f t="shared" si="30"/>
        <v>0</v>
      </c>
      <c r="S177" s="100"/>
      <c r="T177" s="100"/>
      <c r="U177" s="100"/>
      <c r="V177" s="100"/>
      <c r="W177" s="100"/>
      <c r="X177" s="100"/>
      <c r="Y177" s="354"/>
    </row>
    <row r="178" spans="1:25" ht="24.75" customHeight="1">
      <c r="A178" s="96"/>
      <c r="B178" s="98"/>
      <c r="C178" s="98"/>
      <c r="D178" s="139"/>
      <c r="E178" s="153" t="s">
        <v>387</v>
      </c>
      <c r="F178" s="175">
        <v>4251</v>
      </c>
      <c r="G178" s="212">
        <f>H178</f>
        <v>1031</v>
      </c>
      <c r="H178" s="212">
        <v>1031</v>
      </c>
      <c r="I178" s="210" t="s">
        <v>271</v>
      </c>
      <c r="J178" s="212">
        <f>K178</f>
        <v>6000</v>
      </c>
      <c r="K178" s="212">
        <v>6000</v>
      </c>
      <c r="L178" s="210" t="s">
        <v>271</v>
      </c>
      <c r="M178" s="102">
        <f>N178</f>
        <v>6000</v>
      </c>
      <c r="N178" s="102">
        <v>6000</v>
      </c>
      <c r="O178" s="210" t="s">
        <v>271</v>
      </c>
      <c r="P178" s="100">
        <f>M178-J178</f>
        <v>0</v>
      </c>
      <c r="Q178" s="100">
        <f>N178-K178</f>
        <v>0</v>
      </c>
      <c r="R178" s="100" t="s">
        <v>271</v>
      </c>
      <c r="S178" s="102">
        <f>T178</f>
        <v>468000</v>
      </c>
      <c r="T178" s="102">
        <v>468000</v>
      </c>
      <c r="U178" s="210" t="s">
        <v>271</v>
      </c>
      <c r="V178" s="102">
        <f>W178</f>
        <v>568000</v>
      </c>
      <c r="W178" s="102">
        <v>568000</v>
      </c>
      <c r="X178" s="210" t="s">
        <v>271</v>
      </c>
      <c r="Y178" s="354"/>
    </row>
    <row r="179" spans="1:25" ht="23.25" customHeight="1">
      <c r="A179" s="96"/>
      <c r="B179" s="98"/>
      <c r="C179" s="98"/>
      <c r="D179" s="139"/>
      <c r="E179" s="155" t="s">
        <v>388</v>
      </c>
      <c r="F179" s="175">
        <v>4269</v>
      </c>
      <c r="G179" s="212">
        <f>H179</f>
        <v>1936.4</v>
      </c>
      <c r="H179" s="212">
        <v>1936.4</v>
      </c>
      <c r="I179" s="210" t="s">
        <v>271</v>
      </c>
      <c r="J179" s="212">
        <f>K179</f>
        <v>6000</v>
      </c>
      <c r="K179" s="212">
        <v>6000</v>
      </c>
      <c r="L179" s="210" t="s">
        <v>271</v>
      </c>
      <c r="M179" s="102">
        <f>N179</f>
        <v>6000</v>
      </c>
      <c r="N179" s="102">
        <v>6000</v>
      </c>
      <c r="O179" s="210" t="s">
        <v>271</v>
      </c>
      <c r="P179" s="100">
        <f>M179-J179</f>
        <v>0</v>
      </c>
      <c r="Q179" s="100">
        <f>N179-K179</f>
        <v>0</v>
      </c>
      <c r="R179" s="100" t="s">
        <v>271</v>
      </c>
      <c r="S179" s="102">
        <f>T179</f>
        <v>5000</v>
      </c>
      <c r="T179" s="102">
        <v>5000</v>
      </c>
      <c r="U179" s="210" t="s">
        <v>271</v>
      </c>
      <c r="V179" s="102">
        <f>W179</f>
        <v>5000</v>
      </c>
      <c r="W179" s="102">
        <v>5000</v>
      </c>
      <c r="X179" s="210" t="s">
        <v>271</v>
      </c>
      <c r="Y179" s="354"/>
    </row>
    <row r="180" spans="1:25" ht="18.75" customHeight="1">
      <c r="A180" s="96"/>
      <c r="B180" s="98"/>
      <c r="C180" s="98"/>
      <c r="D180" s="139"/>
      <c r="E180" s="176" t="s">
        <v>463</v>
      </c>
      <c r="F180" s="175">
        <v>5113</v>
      </c>
      <c r="G180" s="212">
        <f>I180</f>
        <v>64472.3</v>
      </c>
      <c r="H180" s="212" t="s">
        <v>271</v>
      </c>
      <c r="I180" s="210">
        <v>64472.3</v>
      </c>
      <c r="J180" s="212">
        <f>L180</f>
        <v>190201</v>
      </c>
      <c r="K180" s="212" t="s">
        <v>271</v>
      </c>
      <c r="L180" s="210">
        <v>190201</v>
      </c>
      <c r="M180" s="102">
        <f>O180</f>
        <v>0</v>
      </c>
      <c r="N180" s="102" t="s">
        <v>271</v>
      </c>
      <c r="O180" s="206">
        <v>0</v>
      </c>
      <c r="P180" s="100">
        <f t="shared" ref="P180:P190" si="31">M180-J180</f>
        <v>-190201</v>
      </c>
      <c r="Q180" s="100" t="s">
        <v>271</v>
      </c>
      <c r="R180" s="100">
        <f>O180-L180</f>
        <v>-190201</v>
      </c>
      <c r="S180" s="102">
        <f>U180</f>
        <v>0</v>
      </c>
      <c r="T180" s="102" t="s">
        <v>271</v>
      </c>
      <c r="U180" s="210">
        <v>0</v>
      </c>
      <c r="V180" s="102">
        <f>X180</f>
        <v>0</v>
      </c>
      <c r="W180" s="102" t="s">
        <v>271</v>
      </c>
      <c r="X180" s="210">
        <v>0</v>
      </c>
      <c r="Y180" s="354"/>
    </row>
    <row r="181" spans="1:25" ht="19.5" customHeight="1">
      <c r="A181" s="96"/>
      <c r="B181" s="98"/>
      <c r="C181" s="98"/>
      <c r="D181" s="139"/>
      <c r="E181" s="155" t="s">
        <v>374</v>
      </c>
      <c r="F181" s="177">
        <v>5112</v>
      </c>
      <c r="G181" s="212"/>
      <c r="H181" s="212"/>
      <c r="I181" s="210"/>
      <c r="J181" s="212"/>
      <c r="K181" s="212"/>
      <c r="L181" s="210"/>
      <c r="M181" s="210"/>
      <c r="N181" s="210"/>
      <c r="O181" s="210"/>
      <c r="P181" s="100">
        <f t="shared" si="31"/>
        <v>0</v>
      </c>
      <c r="Q181" s="100">
        <f t="shared" ref="Q181:Q187" si="32">N181-K181</f>
        <v>0</v>
      </c>
      <c r="R181" s="100">
        <f>O181-L181</f>
        <v>0</v>
      </c>
      <c r="S181" s="210"/>
      <c r="T181" s="210"/>
      <c r="U181" s="210"/>
      <c r="V181" s="210"/>
      <c r="W181" s="210"/>
      <c r="X181" s="210"/>
      <c r="Y181" s="355"/>
    </row>
    <row r="182" spans="1:25" ht="26.25" customHeight="1">
      <c r="A182" s="96" t="s">
        <v>461</v>
      </c>
      <c r="B182" s="178" t="s">
        <v>457</v>
      </c>
      <c r="C182" s="179">
        <v>3</v>
      </c>
      <c r="D182" s="179">
        <v>0</v>
      </c>
      <c r="E182" s="180" t="s">
        <v>464</v>
      </c>
      <c r="F182" s="134"/>
      <c r="G182" s="212">
        <f>H182+I182</f>
        <v>112557.1</v>
      </c>
      <c r="H182" s="212">
        <f>H183</f>
        <v>6210.5</v>
      </c>
      <c r="I182" s="210">
        <f>I183</f>
        <v>106346.6</v>
      </c>
      <c r="J182" s="212">
        <f>K182+L182</f>
        <v>278600</v>
      </c>
      <c r="K182" s="212">
        <f>K183</f>
        <v>23000</v>
      </c>
      <c r="L182" s="210">
        <f>L183</f>
        <v>255600</v>
      </c>
      <c r="M182" s="102">
        <f>M183</f>
        <v>166226</v>
      </c>
      <c r="N182" s="102">
        <f>N183</f>
        <v>35000</v>
      </c>
      <c r="O182" s="102">
        <f>O183</f>
        <v>131226</v>
      </c>
      <c r="P182" s="100">
        <f t="shared" si="31"/>
        <v>-112374</v>
      </c>
      <c r="Q182" s="100">
        <f t="shared" si="32"/>
        <v>12000</v>
      </c>
      <c r="R182" s="100">
        <f>O182-L182</f>
        <v>-124374</v>
      </c>
      <c r="S182" s="102">
        <f t="shared" ref="S182:X182" si="33">S183</f>
        <v>285000</v>
      </c>
      <c r="T182" s="102">
        <f t="shared" si="33"/>
        <v>35000</v>
      </c>
      <c r="U182" s="102">
        <f t="shared" si="33"/>
        <v>250000</v>
      </c>
      <c r="V182" s="102">
        <f t="shared" si="33"/>
        <v>264154</v>
      </c>
      <c r="W182" s="102">
        <f t="shared" si="33"/>
        <v>64154</v>
      </c>
      <c r="X182" s="102">
        <f t="shared" si="33"/>
        <v>200000</v>
      </c>
      <c r="Y182" s="109"/>
    </row>
    <row r="183" spans="1:25" ht="18" customHeight="1">
      <c r="A183" s="96" t="s">
        <v>461</v>
      </c>
      <c r="B183" s="178" t="s">
        <v>457</v>
      </c>
      <c r="C183" s="179">
        <v>3</v>
      </c>
      <c r="D183" s="179">
        <v>1</v>
      </c>
      <c r="E183" s="181" t="s">
        <v>465</v>
      </c>
      <c r="F183" s="182"/>
      <c r="G183" s="212">
        <f>H183+I183</f>
        <v>112557.1</v>
      </c>
      <c r="H183" s="212">
        <f>H185+H186+H187</f>
        <v>6210.5</v>
      </c>
      <c r="I183" s="210">
        <f>I188</f>
        <v>106346.6</v>
      </c>
      <c r="J183" s="212">
        <f>K183+L183</f>
        <v>278600</v>
      </c>
      <c r="K183" s="212">
        <f>K185+K186+K187</f>
        <v>23000</v>
      </c>
      <c r="L183" s="210">
        <f>L188+L189</f>
        <v>255600</v>
      </c>
      <c r="M183" s="102">
        <f>N183+O183</f>
        <v>166226</v>
      </c>
      <c r="N183" s="102">
        <f>N185+N186+N187</f>
        <v>35000</v>
      </c>
      <c r="O183" s="102">
        <f>O188+O189</f>
        <v>131226</v>
      </c>
      <c r="P183" s="100">
        <f t="shared" si="31"/>
        <v>-112374</v>
      </c>
      <c r="Q183" s="100">
        <f t="shared" si="32"/>
        <v>12000</v>
      </c>
      <c r="R183" s="100">
        <f>O183-L183</f>
        <v>-124374</v>
      </c>
      <c r="S183" s="102">
        <f>T183+U183</f>
        <v>285000</v>
      </c>
      <c r="T183" s="102">
        <f>T185+T186+T187</f>
        <v>35000</v>
      </c>
      <c r="U183" s="102">
        <f>U188+U189</f>
        <v>250000</v>
      </c>
      <c r="V183" s="102">
        <f>W183+X183</f>
        <v>264154</v>
      </c>
      <c r="W183" s="102">
        <f>W185+W186+W187</f>
        <v>64154</v>
      </c>
      <c r="X183" s="102">
        <f>X188+X189</f>
        <v>200000</v>
      </c>
      <c r="Y183" s="109"/>
    </row>
    <row r="184" spans="1:25" ht="31.5" customHeight="1">
      <c r="A184" s="96"/>
      <c r="B184" s="178"/>
      <c r="C184" s="179"/>
      <c r="D184" s="179"/>
      <c r="E184" s="157" t="s">
        <v>466</v>
      </c>
      <c r="F184" s="134"/>
      <c r="G184" s="212"/>
      <c r="H184" s="212"/>
      <c r="I184" s="210"/>
      <c r="J184" s="212"/>
      <c r="K184" s="212"/>
      <c r="L184" s="210"/>
      <c r="M184" s="210"/>
      <c r="N184" s="210"/>
      <c r="O184" s="210"/>
      <c r="P184" s="100">
        <f t="shared" si="31"/>
        <v>0</v>
      </c>
      <c r="Q184" s="100">
        <f t="shared" si="32"/>
        <v>0</v>
      </c>
      <c r="R184" s="100">
        <f>O184-L184</f>
        <v>0</v>
      </c>
      <c r="S184" s="210"/>
      <c r="T184" s="210"/>
      <c r="U184" s="210"/>
      <c r="V184" s="210"/>
      <c r="W184" s="210"/>
      <c r="X184" s="210"/>
      <c r="Y184" s="109"/>
    </row>
    <row r="185" spans="1:25" ht="19.5" customHeight="1">
      <c r="A185" s="96"/>
      <c r="B185" s="178"/>
      <c r="C185" s="179"/>
      <c r="D185" s="179"/>
      <c r="E185" s="153" t="s">
        <v>446</v>
      </c>
      <c r="F185" s="158">
        <v>4239</v>
      </c>
      <c r="G185" s="212">
        <f>H185</f>
        <v>1751.3</v>
      </c>
      <c r="H185" s="212">
        <v>1751.3</v>
      </c>
      <c r="I185" s="210" t="s">
        <v>271</v>
      </c>
      <c r="J185" s="212">
        <f>K185</f>
        <v>3000</v>
      </c>
      <c r="K185" s="212">
        <v>3000</v>
      </c>
      <c r="L185" s="210" t="s">
        <v>271</v>
      </c>
      <c r="M185" s="102">
        <f>N185</f>
        <v>10000</v>
      </c>
      <c r="N185" s="102">
        <v>10000</v>
      </c>
      <c r="O185" s="102" t="s">
        <v>271</v>
      </c>
      <c r="P185" s="100">
        <f t="shared" si="31"/>
        <v>7000</v>
      </c>
      <c r="Q185" s="100">
        <f t="shared" si="32"/>
        <v>7000</v>
      </c>
      <c r="R185" s="100" t="s">
        <v>271</v>
      </c>
      <c r="S185" s="102">
        <f>T185</f>
        <v>10000</v>
      </c>
      <c r="T185" s="102">
        <v>10000</v>
      </c>
      <c r="U185" s="102" t="s">
        <v>271</v>
      </c>
      <c r="V185" s="102">
        <f>W185</f>
        <v>10000</v>
      </c>
      <c r="W185" s="102">
        <v>10000</v>
      </c>
      <c r="X185" s="102" t="s">
        <v>271</v>
      </c>
      <c r="Y185" s="356" t="s">
        <v>467</v>
      </c>
    </row>
    <row r="186" spans="1:25" ht="21" customHeight="1">
      <c r="A186" s="96"/>
      <c r="B186" s="98"/>
      <c r="C186" s="98"/>
      <c r="D186" s="139"/>
      <c r="E186" s="153" t="s">
        <v>387</v>
      </c>
      <c r="F186" s="158">
        <v>4251</v>
      </c>
      <c r="G186" s="212">
        <f>H186</f>
        <v>2073.9</v>
      </c>
      <c r="H186" s="212">
        <v>2073.9</v>
      </c>
      <c r="I186" s="210" t="s">
        <v>271</v>
      </c>
      <c r="J186" s="212">
        <f>K186</f>
        <v>10000</v>
      </c>
      <c r="K186" s="212">
        <v>10000</v>
      </c>
      <c r="L186" s="210" t="s">
        <v>271</v>
      </c>
      <c r="M186" s="102">
        <f>N186</f>
        <v>15000</v>
      </c>
      <c r="N186" s="102">
        <v>15000</v>
      </c>
      <c r="O186" s="102" t="s">
        <v>271</v>
      </c>
      <c r="P186" s="100">
        <f t="shared" si="31"/>
        <v>5000</v>
      </c>
      <c r="Q186" s="100">
        <f t="shared" si="32"/>
        <v>5000</v>
      </c>
      <c r="R186" s="100" t="s">
        <v>271</v>
      </c>
      <c r="S186" s="102">
        <f>T186</f>
        <v>15000</v>
      </c>
      <c r="T186" s="102">
        <v>15000</v>
      </c>
      <c r="U186" s="102" t="s">
        <v>271</v>
      </c>
      <c r="V186" s="102">
        <f>W186</f>
        <v>44154</v>
      </c>
      <c r="W186" s="102">
        <v>44154</v>
      </c>
      <c r="X186" s="102" t="s">
        <v>271</v>
      </c>
      <c r="Y186" s="351"/>
    </row>
    <row r="187" spans="1:25" ht="21" customHeight="1">
      <c r="A187" s="96"/>
      <c r="B187" s="98"/>
      <c r="C187" s="98"/>
      <c r="D187" s="139"/>
      <c r="E187" s="155" t="s">
        <v>388</v>
      </c>
      <c r="F187" s="158">
        <v>4269</v>
      </c>
      <c r="G187" s="212">
        <f>H187</f>
        <v>2385.3000000000002</v>
      </c>
      <c r="H187" s="212">
        <v>2385.3000000000002</v>
      </c>
      <c r="I187" s="210" t="s">
        <v>271</v>
      </c>
      <c r="J187" s="212">
        <f>K187</f>
        <v>10000</v>
      </c>
      <c r="K187" s="212">
        <v>10000</v>
      </c>
      <c r="L187" s="210" t="s">
        <v>271</v>
      </c>
      <c r="M187" s="102">
        <f>N187</f>
        <v>10000</v>
      </c>
      <c r="N187" s="102">
        <v>10000</v>
      </c>
      <c r="O187" s="102" t="s">
        <v>271</v>
      </c>
      <c r="P187" s="100">
        <f t="shared" si="31"/>
        <v>0</v>
      </c>
      <c r="Q187" s="100">
        <f t="shared" si="32"/>
        <v>0</v>
      </c>
      <c r="R187" s="100" t="s">
        <v>271</v>
      </c>
      <c r="S187" s="102">
        <f>T187</f>
        <v>10000</v>
      </c>
      <c r="T187" s="102">
        <v>10000</v>
      </c>
      <c r="U187" s="102" t="s">
        <v>271</v>
      </c>
      <c r="V187" s="102">
        <f>W187</f>
        <v>10000</v>
      </c>
      <c r="W187" s="102">
        <v>10000</v>
      </c>
      <c r="X187" s="102" t="s">
        <v>271</v>
      </c>
      <c r="Y187" s="351"/>
    </row>
    <row r="188" spans="1:25" ht="21" customHeight="1">
      <c r="A188" s="96"/>
      <c r="B188" s="98"/>
      <c r="C188" s="98"/>
      <c r="D188" s="139"/>
      <c r="E188" s="155" t="s">
        <v>374</v>
      </c>
      <c r="F188" s="154">
        <v>5112</v>
      </c>
      <c r="G188" s="212">
        <f>I188</f>
        <v>106346.6</v>
      </c>
      <c r="H188" s="212" t="s">
        <v>271</v>
      </c>
      <c r="I188" s="210">
        <v>106346.6</v>
      </c>
      <c r="J188" s="212">
        <f>L188</f>
        <v>185172</v>
      </c>
      <c r="K188" s="212" t="s">
        <v>271</v>
      </c>
      <c r="L188" s="210">
        <v>185172</v>
      </c>
      <c r="M188" s="102">
        <f>O188</f>
        <v>131226</v>
      </c>
      <c r="N188" s="102" t="s">
        <v>271</v>
      </c>
      <c r="O188" s="102">
        <v>131226</v>
      </c>
      <c r="P188" s="100">
        <f t="shared" si="31"/>
        <v>-53946</v>
      </c>
      <c r="Q188" s="100" t="s">
        <v>271</v>
      </c>
      <c r="R188" s="100">
        <f>O188-L188</f>
        <v>-53946</v>
      </c>
      <c r="S188" s="102">
        <f>U188</f>
        <v>250000</v>
      </c>
      <c r="T188" s="102" t="s">
        <v>271</v>
      </c>
      <c r="U188" s="102">
        <v>250000</v>
      </c>
      <c r="V188" s="102">
        <f>X188</f>
        <v>200000</v>
      </c>
      <c r="W188" s="102" t="s">
        <v>271</v>
      </c>
      <c r="X188" s="102">
        <v>200000</v>
      </c>
      <c r="Y188" s="351"/>
    </row>
    <row r="189" spans="1:25" ht="21" customHeight="1">
      <c r="A189" s="96"/>
      <c r="B189" s="98"/>
      <c r="C189" s="98"/>
      <c r="D189" s="139"/>
      <c r="E189" s="183" t="s">
        <v>468</v>
      </c>
      <c r="F189" s="154">
        <v>5113</v>
      </c>
      <c r="G189" s="212">
        <f>I189</f>
        <v>0</v>
      </c>
      <c r="H189" s="212" t="s">
        <v>271</v>
      </c>
      <c r="I189" s="210"/>
      <c r="J189" s="212">
        <f>L189</f>
        <v>70428</v>
      </c>
      <c r="K189" s="212" t="s">
        <v>271</v>
      </c>
      <c r="L189" s="210">
        <v>70428</v>
      </c>
      <c r="M189" s="102">
        <f>O189</f>
        <v>0</v>
      </c>
      <c r="N189" s="102" t="s">
        <v>271</v>
      </c>
      <c r="O189" s="102">
        <v>0</v>
      </c>
      <c r="P189" s="100">
        <f t="shared" si="31"/>
        <v>-70428</v>
      </c>
      <c r="Q189" s="100" t="s">
        <v>271</v>
      </c>
      <c r="R189" s="100">
        <f>O189-L189</f>
        <v>-70428</v>
      </c>
      <c r="S189" s="102">
        <f>U189</f>
        <v>0</v>
      </c>
      <c r="T189" s="102" t="s">
        <v>271</v>
      </c>
      <c r="U189" s="102">
        <v>0</v>
      </c>
      <c r="V189" s="102">
        <f>X189</f>
        <v>0</v>
      </c>
      <c r="W189" s="102" t="s">
        <v>271</v>
      </c>
      <c r="X189" s="102">
        <v>0</v>
      </c>
      <c r="Y189" s="352"/>
    </row>
    <row r="190" spans="1:25" s="88" customFormat="1" ht="46.5" customHeight="1">
      <c r="A190" s="209" t="s">
        <v>469</v>
      </c>
      <c r="B190" s="210" t="s">
        <v>457</v>
      </c>
      <c r="C190" s="210" t="s">
        <v>408</v>
      </c>
      <c r="D190" s="100" t="s">
        <v>245</v>
      </c>
      <c r="E190" s="142" t="s">
        <v>470</v>
      </c>
      <c r="F190" s="145"/>
      <c r="G190" s="212">
        <f>H190+I190</f>
        <v>125413.09999999999</v>
      </c>
      <c r="H190" s="212">
        <f>H192</f>
        <v>23181.7</v>
      </c>
      <c r="I190" s="100">
        <f>I192</f>
        <v>102231.4</v>
      </c>
      <c r="J190" s="212">
        <f>K190+L190</f>
        <v>204877</v>
      </c>
      <c r="K190" s="212">
        <f>K192</f>
        <v>40000</v>
      </c>
      <c r="L190" s="100">
        <f>L192</f>
        <v>164877</v>
      </c>
      <c r="M190" s="100">
        <f>N190+O190</f>
        <v>143724</v>
      </c>
      <c r="N190" s="100">
        <f>N192</f>
        <v>40000</v>
      </c>
      <c r="O190" s="100">
        <f>O192</f>
        <v>103724</v>
      </c>
      <c r="P190" s="100">
        <f t="shared" si="31"/>
        <v>-61153</v>
      </c>
      <c r="Q190" s="100">
        <f>N190-K190</f>
        <v>0</v>
      </c>
      <c r="R190" s="100">
        <f>O190-L190</f>
        <v>-61153</v>
      </c>
      <c r="S190" s="100">
        <f>T190+U190</f>
        <v>40000</v>
      </c>
      <c r="T190" s="100">
        <f>T192</f>
        <v>40000</v>
      </c>
      <c r="U190" s="100">
        <f>U192</f>
        <v>0</v>
      </c>
      <c r="V190" s="100">
        <f>W190+X190</f>
        <v>50000</v>
      </c>
      <c r="W190" s="100">
        <f>W192</f>
        <v>50000</v>
      </c>
      <c r="X190" s="100">
        <f>X192</f>
        <v>0</v>
      </c>
      <c r="Y190" s="171"/>
    </row>
    <row r="191" spans="1:25" ht="12.75" customHeight="1">
      <c r="A191" s="96"/>
      <c r="B191" s="98"/>
      <c r="C191" s="98"/>
      <c r="D191" s="139"/>
      <c r="E191" s="140" t="s">
        <v>210</v>
      </c>
      <c r="F191" s="141"/>
      <c r="G191" s="212"/>
      <c r="H191" s="212"/>
      <c r="I191" s="100"/>
      <c r="J191" s="212"/>
      <c r="K191" s="212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1"/>
    </row>
    <row r="192" spans="1:25" ht="21.75" customHeight="1">
      <c r="A192" s="96" t="s">
        <v>471</v>
      </c>
      <c r="B192" s="210" t="s">
        <v>457</v>
      </c>
      <c r="C192" s="210" t="s">
        <v>408</v>
      </c>
      <c r="D192" s="210" t="s">
        <v>312</v>
      </c>
      <c r="E192" s="140" t="s">
        <v>470</v>
      </c>
      <c r="F192" s="141"/>
      <c r="G192" s="212">
        <v>201443.1</v>
      </c>
      <c r="H192" s="212">
        <f>H194+H196</f>
        <v>23181.7</v>
      </c>
      <c r="I192" s="100">
        <f>I197</f>
        <v>102231.4</v>
      </c>
      <c r="J192" s="212">
        <v>201443.1</v>
      </c>
      <c r="K192" s="212">
        <f>K194+K196+K195</f>
        <v>40000</v>
      </c>
      <c r="L192" s="100">
        <f>L197</f>
        <v>164877</v>
      </c>
      <c r="M192" s="100">
        <f>N192+O192</f>
        <v>143724</v>
      </c>
      <c r="N192" s="100">
        <f>N194+N195+N196</f>
        <v>40000</v>
      </c>
      <c r="O192" s="100">
        <f>O197</f>
        <v>103724</v>
      </c>
      <c r="P192" s="100">
        <f t="shared" ref="P192:R193" si="34">M192-J192</f>
        <v>-57719.100000000006</v>
      </c>
      <c r="Q192" s="100">
        <f t="shared" si="34"/>
        <v>0</v>
      </c>
      <c r="R192" s="100">
        <f t="shared" si="34"/>
        <v>-61153</v>
      </c>
      <c r="S192" s="100">
        <f>T192+U192</f>
        <v>40000</v>
      </c>
      <c r="T192" s="100">
        <f>T194+T195+T196</f>
        <v>40000</v>
      </c>
      <c r="U192" s="100">
        <f>U197</f>
        <v>0</v>
      </c>
      <c r="V192" s="100">
        <f>W192+X192</f>
        <v>50000</v>
      </c>
      <c r="W192" s="100">
        <f>W194+W195+W196</f>
        <v>50000</v>
      </c>
      <c r="X192" s="100">
        <f>X197</f>
        <v>0</v>
      </c>
      <c r="Y192" s="357" t="s">
        <v>472</v>
      </c>
    </row>
    <row r="193" spans="1:27" ht="12.75" customHeight="1">
      <c r="A193" s="96"/>
      <c r="B193" s="98"/>
      <c r="C193" s="98"/>
      <c r="D193" s="139"/>
      <c r="E193" s="140" t="s">
        <v>14</v>
      </c>
      <c r="F193" s="141"/>
      <c r="G193" s="212"/>
      <c r="H193" s="212"/>
      <c r="I193" s="100"/>
      <c r="J193" s="212"/>
      <c r="K193" s="212"/>
      <c r="L193" s="100"/>
      <c r="M193" s="100"/>
      <c r="N193" s="100"/>
      <c r="O193" s="100"/>
      <c r="P193" s="100">
        <f t="shared" si="34"/>
        <v>0</v>
      </c>
      <c r="Q193" s="100">
        <f t="shared" si="34"/>
        <v>0</v>
      </c>
      <c r="R193" s="100">
        <f t="shared" si="34"/>
        <v>0</v>
      </c>
      <c r="S193" s="100"/>
      <c r="T193" s="100"/>
      <c r="U193" s="100"/>
      <c r="V193" s="100"/>
      <c r="W193" s="100"/>
      <c r="X193" s="100"/>
      <c r="Y193" s="358"/>
    </row>
    <row r="194" spans="1:27" s="88" customFormat="1" ht="22.5" customHeight="1">
      <c r="A194" s="209"/>
      <c r="B194" s="210"/>
      <c r="C194" s="210"/>
      <c r="D194" s="100"/>
      <c r="E194" s="169" t="s">
        <v>446</v>
      </c>
      <c r="F194" s="158">
        <v>4239</v>
      </c>
      <c r="G194" s="212">
        <f>H194</f>
        <v>17192.900000000001</v>
      </c>
      <c r="H194" s="212">
        <v>17192.900000000001</v>
      </c>
      <c r="I194" s="100">
        <v>0</v>
      </c>
      <c r="J194" s="212">
        <f>K194</f>
        <v>30000</v>
      </c>
      <c r="K194" s="212">
        <v>30000</v>
      </c>
      <c r="L194" s="100">
        <v>0</v>
      </c>
      <c r="M194" s="100">
        <f>N194</f>
        <v>30000</v>
      </c>
      <c r="N194" s="100">
        <v>30000</v>
      </c>
      <c r="O194" s="100" t="s">
        <v>271</v>
      </c>
      <c r="P194" s="100">
        <f t="shared" ref="P194:Q196" si="35">M194-J194</f>
        <v>0</v>
      </c>
      <c r="Q194" s="100">
        <f t="shared" si="35"/>
        <v>0</v>
      </c>
      <c r="R194" s="100" t="s">
        <v>271</v>
      </c>
      <c r="S194" s="100">
        <f>T194</f>
        <v>30000</v>
      </c>
      <c r="T194" s="100">
        <v>30000</v>
      </c>
      <c r="U194" s="100" t="s">
        <v>271</v>
      </c>
      <c r="V194" s="100">
        <f>W194</f>
        <v>30000</v>
      </c>
      <c r="W194" s="100">
        <v>30000</v>
      </c>
      <c r="X194" s="100" t="s">
        <v>271</v>
      </c>
      <c r="Y194" s="358"/>
    </row>
    <row r="195" spans="1:27" ht="18.75" customHeight="1">
      <c r="A195" s="96"/>
      <c r="B195" s="98"/>
      <c r="C195" s="98"/>
      <c r="D195" s="139"/>
      <c r="E195" s="140" t="s">
        <v>422</v>
      </c>
      <c r="F195" s="134">
        <v>4251</v>
      </c>
      <c r="G195" s="212">
        <f>H195</f>
        <v>0</v>
      </c>
      <c r="H195" s="212">
        <v>0</v>
      </c>
      <c r="I195" s="210" t="s">
        <v>271</v>
      </c>
      <c r="J195" s="212">
        <f>K195</f>
        <v>5000</v>
      </c>
      <c r="K195" s="212">
        <v>5000</v>
      </c>
      <c r="L195" s="210" t="s">
        <v>271</v>
      </c>
      <c r="M195" s="102">
        <f>N195</f>
        <v>5000</v>
      </c>
      <c r="N195" s="102">
        <v>5000</v>
      </c>
      <c r="O195" s="210" t="s">
        <v>271</v>
      </c>
      <c r="P195" s="100">
        <f t="shared" si="35"/>
        <v>0</v>
      </c>
      <c r="Q195" s="100">
        <f t="shared" si="35"/>
        <v>0</v>
      </c>
      <c r="R195" s="100" t="s">
        <v>271</v>
      </c>
      <c r="S195" s="102">
        <f>T195</f>
        <v>5000</v>
      </c>
      <c r="T195" s="102">
        <v>5000</v>
      </c>
      <c r="U195" s="210" t="s">
        <v>271</v>
      </c>
      <c r="V195" s="102">
        <f>W195</f>
        <v>10000</v>
      </c>
      <c r="W195" s="102">
        <v>10000</v>
      </c>
      <c r="X195" s="210" t="s">
        <v>271</v>
      </c>
      <c r="Y195" s="358"/>
    </row>
    <row r="196" spans="1:27" ht="18" customHeight="1">
      <c r="A196" s="96"/>
      <c r="B196" s="98"/>
      <c r="C196" s="98"/>
      <c r="D196" s="139"/>
      <c r="E196" s="170" t="s">
        <v>388</v>
      </c>
      <c r="F196" s="158">
        <v>4269</v>
      </c>
      <c r="G196" s="212">
        <f>H196</f>
        <v>5988.8</v>
      </c>
      <c r="H196" s="212">
        <v>5988.8</v>
      </c>
      <c r="I196" s="210" t="s">
        <v>271</v>
      </c>
      <c r="J196" s="212">
        <f>K196</f>
        <v>5000</v>
      </c>
      <c r="K196" s="212">
        <v>5000</v>
      </c>
      <c r="L196" s="210" t="s">
        <v>271</v>
      </c>
      <c r="M196" s="102">
        <f>N196</f>
        <v>5000</v>
      </c>
      <c r="N196" s="102">
        <v>5000</v>
      </c>
      <c r="O196" s="210" t="s">
        <v>271</v>
      </c>
      <c r="P196" s="100">
        <f t="shared" si="35"/>
        <v>0</v>
      </c>
      <c r="Q196" s="100">
        <f t="shared" si="35"/>
        <v>0</v>
      </c>
      <c r="R196" s="100" t="s">
        <v>271</v>
      </c>
      <c r="S196" s="102">
        <f>T196</f>
        <v>5000</v>
      </c>
      <c r="T196" s="102">
        <v>5000</v>
      </c>
      <c r="U196" s="210" t="s">
        <v>271</v>
      </c>
      <c r="V196" s="102">
        <f>W196</f>
        <v>10000</v>
      </c>
      <c r="W196" s="102">
        <v>10000</v>
      </c>
      <c r="X196" s="210" t="s">
        <v>271</v>
      </c>
      <c r="Y196" s="358"/>
    </row>
    <row r="197" spans="1:27" ht="19.5" customHeight="1">
      <c r="A197" s="96"/>
      <c r="B197" s="98"/>
      <c r="C197" s="98"/>
      <c r="D197" s="139"/>
      <c r="E197" s="140" t="s">
        <v>411</v>
      </c>
      <c r="F197" s="134">
        <v>5112</v>
      </c>
      <c r="G197" s="212">
        <f>I197</f>
        <v>102231.4</v>
      </c>
      <c r="H197" s="212" t="s">
        <v>271</v>
      </c>
      <c r="I197" s="210">
        <v>102231.4</v>
      </c>
      <c r="J197" s="212">
        <f>L197</f>
        <v>164877</v>
      </c>
      <c r="K197" s="212" t="s">
        <v>271</v>
      </c>
      <c r="L197" s="210">
        <v>164877</v>
      </c>
      <c r="M197" s="102">
        <f>O197</f>
        <v>103724</v>
      </c>
      <c r="N197" s="102" t="s">
        <v>271</v>
      </c>
      <c r="O197" s="210">
        <v>103724</v>
      </c>
      <c r="P197" s="100">
        <f>M197-J197</f>
        <v>-61153</v>
      </c>
      <c r="Q197" s="100" t="s">
        <v>271</v>
      </c>
      <c r="R197" s="100">
        <f>O197-L197</f>
        <v>-61153</v>
      </c>
      <c r="S197" s="102">
        <f>U197</f>
        <v>0</v>
      </c>
      <c r="T197" s="102" t="s">
        <v>271</v>
      </c>
      <c r="U197" s="210">
        <v>0</v>
      </c>
      <c r="V197" s="102">
        <f>X197</f>
        <v>0</v>
      </c>
      <c r="W197" s="102" t="s">
        <v>271</v>
      </c>
      <c r="X197" s="210">
        <v>0</v>
      </c>
      <c r="Y197" s="358"/>
    </row>
    <row r="198" spans="1:27" ht="27" customHeight="1">
      <c r="A198" s="96"/>
      <c r="B198" s="98"/>
      <c r="C198" s="98"/>
      <c r="D198" s="139"/>
      <c r="E198" s="140" t="s">
        <v>378</v>
      </c>
      <c r="F198" s="134">
        <v>5113</v>
      </c>
      <c r="G198" s="212"/>
      <c r="H198" s="212"/>
      <c r="I198" s="210"/>
      <c r="J198" s="212"/>
      <c r="K198" s="212"/>
      <c r="L198" s="210"/>
      <c r="M198" s="210"/>
      <c r="N198" s="210"/>
      <c r="O198" s="210"/>
      <c r="P198" s="100">
        <f>M198-J198</f>
        <v>0</v>
      </c>
      <c r="Q198" s="100">
        <f>N198-K198</f>
        <v>0</v>
      </c>
      <c r="R198" s="100">
        <f>O198-L198</f>
        <v>0</v>
      </c>
      <c r="S198" s="210"/>
      <c r="T198" s="210"/>
      <c r="U198" s="210"/>
      <c r="V198" s="210"/>
      <c r="W198" s="210"/>
      <c r="X198" s="210"/>
      <c r="Y198" s="359"/>
    </row>
    <row r="199" spans="1:27" ht="12.75" hidden="1" customHeight="1">
      <c r="A199" s="96"/>
      <c r="B199" s="98"/>
      <c r="C199" s="98"/>
      <c r="D199" s="139"/>
      <c r="E199" s="140" t="s">
        <v>367</v>
      </c>
      <c r="F199" s="134">
        <v>5134</v>
      </c>
      <c r="G199" s="212"/>
      <c r="H199" s="212"/>
      <c r="I199" s="98"/>
      <c r="J199" s="212"/>
      <c r="K199" s="212"/>
      <c r="L199" s="98"/>
      <c r="M199" s="98"/>
      <c r="N199" s="98"/>
      <c r="O199" s="98"/>
      <c r="P199" s="128">
        <f>M199-J199</f>
        <v>0</v>
      </c>
      <c r="Q199" s="128">
        <f>N199-K199</f>
        <v>0</v>
      </c>
      <c r="R199" s="128">
        <f>O199-L199</f>
        <v>0</v>
      </c>
      <c r="S199" s="98"/>
      <c r="T199" s="98"/>
      <c r="U199" s="98"/>
      <c r="V199" s="98"/>
      <c r="W199" s="98"/>
      <c r="X199" s="98"/>
      <c r="Y199" s="101"/>
    </row>
    <row r="200" spans="1:27" s="88" customFormat="1" ht="46.5" customHeight="1">
      <c r="A200" s="209" t="s">
        <v>473</v>
      </c>
      <c r="B200" s="210" t="s">
        <v>457</v>
      </c>
      <c r="C200" s="210" t="s">
        <v>369</v>
      </c>
      <c r="D200" s="100" t="s">
        <v>245</v>
      </c>
      <c r="E200" s="142" t="s">
        <v>474</v>
      </c>
      <c r="F200" s="145"/>
      <c r="G200" s="212">
        <f t="shared" ref="G200:L200" si="36">G202</f>
        <v>101000</v>
      </c>
      <c r="H200" s="212">
        <f t="shared" si="36"/>
        <v>101000</v>
      </c>
      <c r="I200" s="100">
        <f t="shared" si="36"/>
        <v>0</v>
      </c>
      <c r="J200" s="212">
        <f t="shared" si="36"/>
        <v>130000</v>
      </c>
      <c r="K200" s="212">
        <f t="shared" si="36"/>
        <v>130000</v>
      </c>
      <c r="L200" s="100">
        <f t="shared" si="36"/>
        <v>0</v>
      </c>
      <c r="M200" s="100">
        <f>N200</f>
        <v>150000</v>
      </c>
      <c r="N200" s="100">
        <f>N202</f>
        <v>150000</v>
      </c>
      <c r="O200" s="100">
        <f>O202</f>
        <v>0</v>
      </c>
      <c r="P200" s="128">
        <f>M200-J200</f>
        <v>20000</v>
      </c>
      <c r="Q200" s="128">
        <f>N200-K200</f>
        <v>20000</v>
      </c>
      <c r="R200" s="100">
        <f>O200-L200</f>
        <v>0</v>
      </c>
      <c r="S200" s="100">
        <f>T200</f>
        <v>155000</v>
      </c>
      <c r="T200" s="100">
        <f>T202</f>
        <v>155000</v>
      </c>
      <c r="U200" s="100">
        <f>U202</f>
        <v>0</v>
      </c>
      <c r="V200" s="100">
        <f>W200</f>
        <v>160000</v>
      </c>
      <c r="W200" s="100">
        <f>W202</f>
        <v>160000</v>
      </c>
      <c r="X200" s="100">
        <f>X202</f>
        <v>0</v>
      </c>
      <c r="Y200" s="95"/>
    </row>
    <row r="201" spans="1:27" ht="12.75" customHeight="1">
      <c r="A201" s="96"/>
      <c r="B201" s="98"/>
      <c r="C201" s="98"/>
      <c r="D201" s="139"/>
      <c r="E201" s="140" t="s">
        <v>210</v>
      </c>
      <c r="F201" s="141"/>
      <c r="G201" s="212"/>
      <c r="H201" s="212"/>
      <c r="I201" s="100"/>
      <c r="J201" s="212"/>
      <c r="K201" s="212"/>
      <c r="L201" s="100"/>
      <c r="M201" s="100"/>
      <c r="N201" s="100"/>
      <c r="O201" s="139"/>
      <c r="P201" s="128"/>
      <c r="Q201" s="128"/>
      <c r="R201" s="100"/>
      <c r="S201" s="100"/>
      <c r="T201" s="100"/>
      <c r="U201" s="139"/>
      <c r="V201" s="100"/>
      <c r="W201" s="100"/>
      <c r="X201" s="139"/>
      <c r="Y201" s="101"/>
    </row>
    <row r="202" spans="1:27" ht="27.75" customHeight="1">
      <c r="A202" s="96" t="s">
        <v>475</v>
      </c>
      <c r="B202" s="210" t="s">
        <v>457</v>
      </c>
      <c r="C202" s="210" t="s">
        <v>369</v>
      </c>
      <c r="D202" s="210" t="s">
        <v>312</v>
      </c>
      <c r="E202" s="140" t="s">
        <v>474</v>
      </c>
      <c r="F202" s="141"/>
      <c r="G202" s="212">
        <f>H202</f>
        <v>101000</v>
      </c>
      <c r="H202" s="212">
        <f>H204+H205+H207+H209+H211</f>
        <v>101000</v>
      </c>
      <c r="I202" s="100">
        <v>0</v>
      </c>
      <c r="J202" s="212">
        <f>K202</f>
        <v>130000</v>
      </c>
      <c r="K202" s="212">
        <f>K204+K205+K207+K209+K211</f>
        <v>130000</v>
      </c>
      <c r="L202" s="100">
        <v>0</v>
      </c>
      <c r="M202" s="100">
        <f>N202</f>
        <v>150000</v>
      </c>
      <c r="N202" s="100">
        <f>N211</f>
        <v>150000</v>
      </c>
      <c r="O202" s="100">
        <v>0</v>
      </c>
      <c r="P202" s="128">
        <f>M202-J202</f>
        <v>20000</v>
      </c>
      <c r="Q202" s="128">
        <f>N202-K202</f>
        <v>20000</v>
      </c>
      <c r="R202" s="100">
        <f>O202-L202</f>
        <v>0</v>
      </c>
      <c r="S202" s="100">
        <f>T202</f>
        <v>155000</v>
      </c>
      <c r="T202" s="100">
        <f>T211</f>
        <v>155000</v>
      </c>
      <c r="U202" s="100">
        <v>0</v>
      </c>
      <c r="V202" s="100">
        <f>W202</f>
        <v>160000</v>
      </c>
      <c r="W202" s="100">
        <f>W211</f>
        <v>160000</v>
      </c>
      <c r="X202" s="100">
        <v>0</v>
      </c>
      <c r="Y202" s="360" t="s">
        <v>476</v>
      </c>
      <c r="Z202" s="184"/>
      <c r="AA202" s="184"/>
    </row>
    <row r="203" spans="1:27" ht="12.75" customHeight="1">
      <c r="A203" s="96"/>
      <c r="B203" s="98"/>
      <c r="C203" s="98"/>
      <c r="D203" s="139"/>
      <c r="E203" s="140" t="s">
        <v>14</v>
      </c>
      <c r="F203" s="141"/>
      <c r="G203" s="212"/>
      <c r="H203" s="212"/>
      <c r="I203" s="139"/>
      <c r="J203" s="212"/>
      <c r="K203" s="212"/>
      <c r="L203" s="139"/>
      <c r="M203" s="139"/>
      <c r="N203" s="139"/>
      <c r="O203" s="139"/>
      <c r="P203" s="128"/>
      <c r="Q203" s="128"/>
      <c r="R203" s="128"/>
      <c r="S203" s="139"/>
      <c r="T203" s="139"/>
      <c r="U203" s="139"/>
      <c r="V203" s="139"/>
      <c r="W203" s="139"/>
      <c r="X203" s="139"/>
      <c r="Y203" s="361"/>
      <c r="Z203" s="184"/>
      <c r="AA203" s="184"/>
    </row>
    <row r="204" spans="1:27" ht="19.5" customHeight="1">
      <c r="A204" s="96"/>
      <c r="B204" s="98"/>
      <c r="C204" s="98"/>
      <c r="D204" s="139"/>
      <c r="E204" s="140" t="s">
        <v>317</v>
      </c>
      <c r="F204" s="134">
        <v>4111</v>
      </c>
      <c r="G204" s="212">
        <f t="shared" ref="G204:G209" si="37">H204</f>
        <v>0</v>
      </c>
      <c r="H204" s="212">
        <v>0</v>
      </c>
      <c r="I204" s="139" t="s">
        <v>271</v>
      </c>
      <c r="J204" s="212">
        <f t="shared" ref="J204:J209" si="38">K204</f>
        <v>0</v>
      </c>
      <c r="K204" s="212">
        <v>0</v>
      </c>
      <c r="L204" s="139" t="s">
        <v>271</v>
      </c>
      <c r="M204" s="139">
        <f t="shared" ref="M204:M211" si="39">N204</f>
        <v>0</v>
      </c>
      <c r="N204" s="139">
        <v>0</v>
      </c>
      <c r="O204" s="139" t="s">
        <v>271</v>
      </c>
      <c r="P204" s="128">
        <f t="shared" ref="P204:P209" si="40">M204-J204</f>
        <v>0</v>
      </c>
      <c r="Q204" s="128">
        <v>0</v>
      </c>
      <c r="R204" s="100" t="s">
        <v>271</v>
      </c>
      <c r="S204" s="139">
        <f t="shared" ref="S204:S209" si="41">T204</f>
        <v>0</v>
      </c>
      <c r="T204" s="139">
        <v>0</v>
      </c>
      <c r="U204" s="139" t="s">
        <v>271</v>
      </c>
      <c r="V204" s="139">
        <f t="shared" ref="V204:V209" si="42">W204</f>
        <v>0</v>
      </c>
      <c r="W204" s="139">
        <v>0</v>
      </c>
      <c r="X204" s="139" t="s">
        <v>271</v>
      </c>
      <c r="Y204" s="361"/>
      <c r="Z204" s="184"/>
      <c r="AA204" s="184"/>
    </row>
    <row r="205" spans="1:27" ht="21" customHeight="1">
      <c r="A205" s="96"/>
      <c r="B205" s="98"/>
      <c r="C205" s="98"/>
      <c r="D205" s="139"/>
      <c r="E205" s="140" t="s">
        <v>320</v>
      </c>
      <c r="F205" s="134">
        <v>4212</v>
      </c>
      <c r="G205" s="212">
        <f t="shared" si="37"/>
        <v>0</v>
      </c>
      <c r="H205" s="212">
        <v>0</v>
      </c>
      <c r="I205" s="139" t="s">
        <v>271</v>
      </c>
      <c r="J205" s="212">
        <f t="shared" si="38"/>
        <v>0</v>
      </c>
      <c r="K205" s="212">
        <v>0</v>
      </c>
      <c r="L205" s="139" t="s">
        <v>271</v>
      </c>
      <c r="M205" s="139">
        <f t="shared" si="39"/>
        <v>0</v>
      </c>
      <c r="N205" s="139">
        <v>0</v>
      </c>
      <c r="O205" s="139" t="s">
        <v>271</v>
      </c>
      <c r="P205" s="128">
        <f t="shared" si="40"/>
        <v>0</v>
      </c>
      <c r="Q205" s="128">
        <v>0</v>
      </c>
      <c r="R205" s="100" t="s">
        <v>271</v>
      </c>
      <c r="S205" s="139">
        <f t="shared" si="41"/>
        <v>0</v>
      </c>
      <c r="T205" s="139">
        <v>0</v>
      </c>
      <c r="U205" s="139" t="s">
        <v>271</v>
      </c>
      <c r="V205" s="139">
        <f t="shared" si="42"/>
        <v>0</v>
      </c>
      <c r="W205" s="139">
        <v>0</v>
      </c>
      <c r="X205" s="139" t="s">
        <v>271</v>
      </c>
      <c r="Y205" s="361"/>
      <c r="Z205" s="184"/>
      <c r="AA205" s="184"/>
    </row>
    <row r="206" spans="1:27" ht="0.75" hidden="1" customHeight="1">
      <c r="A206" s="96"/>
      <c r="B206" s="98"/>
      <c r="C206" s="98"/>
      <c r="D206" s="139"/>
      <c r="E206" s="140" t="s">
        <v>322</v>
      </c>
      <c r="F206" s="134">
        <v>4213</v>
      </c>
      <c r="G206" s="212">
        <f t="shared" si="37"/>
        <v>0</v>
      </c>
      <c r="H206" s="212"/>
      <c r="I206" s="139" t="s">
        <v>271</v>
      </c>
      <c r="J206" s="212">
        <f t="shared" si="38"/>
        <v>0</v>
      </c>
      <c r="K206" s="212"/>
      <c r="L206" s="139" t="s">
        <v>271</v>
      </c>
      <c r="M206" s="139">
        <f t="shared" si="39"/>
        <v>0</v>
      </c>
      <c r="N206" s="139"/>
      <c r="O206" s="139" t="s">
        <v>271</v>
      </c>
      <c r="P206" s="128">
        <f t="shared" si="40"/>
        <v>0</v>
      </c>
      <c r="Q206" s="128">
        <v>0</v>
      </c>
      <c r="R206" s="100" t="s">
        <v>271</v>
      </c>
      <c r="S206" s="139">
        <f t="shared" si="41"/>
        <v>0</v>
      </c>
      <c r="T206" s="139"/>
      <c r="U206" s="139" t="s">
        <v>271</v>
      </c>
      <c r="V206" s="139">
        <f t="shared" si="42"/>
        <v>0</v>
      </c>
      <c r="W206" s="139"/>
      <c r="X206" s="139" t="s">
        <v>271</v>
      </c>
      <c r="Y206" s="361"/>
      <c r="Z206" s="184"/>
      <c r="AA206" s="184"/>
    </row>
    <row r="207" spans="1:27" ht="18" customHeight="1">
      <c r="A207" s="96"/>
      <c r="B207" s="98"/>
      <c r="C207" s="98"/>
      <c r="D207" s="139"/>
      <c r="E207" s="140" t="s">
        <v>343</v>
      </c>
      <c r="F207" s="134">
        <v>4264</v>
      </c>
      <c r="G207" s="212">
        <f t="shared" si="37"/>
        <v>0</v>
      </c>
      <c r="H207" s="212">
        <v>0</v>
      </c>
      <c r="I207" s="139" t="s">
        <v>271</v>
      </c>
      <c r="J207" s="212">
        <f t="shared" si="38"/>
        <v>0</v>
      </c>
      <c r="K207" s="212">
        <v>0</v>
      </c>
      <c r="L207" s="139" t="s">
        <v>271</v>
      </c>
      <c r="M207" s="139">
        <f t="shared" si="39"/>
        <v>0</v>
      </c>
      <c r="N207" s="139">
        <v>0</v>
      </c>
      <c r="O207" s="139" t="s">
        <v>271</v>
      </c>
      <c r="P207" s="128">
        <f t="shared" si="40"/>
        <v>0</v>
      </c>
      <c r="Q207" s="128">
        <v>0</v>
      </c>
      <c r="R207" s="100" t="s">
        <v>271</v>
      </c>
      <c r="S207" s="139">
        <f t="shared" si="41"/>
        <v>0</v>
      </c>
      <c r="T207" s="139">
        <v>0</v>
      </c>
      <c r="U207" s="139" t="s">
        <v>271</v>
      </c>
      <c r="V207" s="139">
        <f t="shared" si="42"/>
        <v>0</v>
      </c>
      <c r="W207" s="139">
        <v>0</v>
      </c>
      <c r="X207" s="139" t="s">
        <v>271</v>
      </c>
      <c r="Y207" s="361"/>
      <c r="Z207" s="184"/>
      <c r="AA207" s="184"/>
    </row>
    <row r="208" spans="1:27" ht="19.5" customHeight="1">
      <c r="A208" s="96"/>
      <c r="B208" s="98"/>
      <c r="C208" s="98"/>
      <c r="D208" s="139"/>
      <c r="E208" s="140" t="s">
        <v>344</v>
      </c>
      <c r="F208" s="134">
        <v>4267</v>
      </c>
      <c r="G208" s="212">
        <f t="shared" si="37"/>
        <v>0</v>
      </c>
      <c r="H208" s="212">
        <v>0</v>
      </c>
      <c r="I208" s="139" t="s">
        <v>271</v>
      </c>
      <c r="J208" s="212">
        <f t="shared" si="38"/>
        <v>0</v>
      </c>
      <c r="K208" s="212">
        <v>0</v>
      </c>
      <c r="L208" s="139" t="s">
        <v>271</v>
      </c>
      <c r="M208" s="139">
        <f t="shared" si="39"/>
        <v>0</v>
      </c>
      <c r="N208" s="139">
        <v>0</v>
      </c>
      <c r="O208" s="139" t="s">
        <v>271</v>
      </c>
      <c r="P208" s="128">
        <f t="shared" si="40"/>
        <v>0</v>
      </c>
      <c r="Q208" s="128">
        <v>0</v>
      </c>
      <c r="R208" s="100" t="s">
        <v>271</v>
      </c>
      <c r="S208" s="139">
        <f t="shared" si="41"/>
        <v>0</v>
      </c>
      <c r="T208" s="139">
        <v>0</v>
      </c>
      <c r="U208" s="139" t="s">
        <v>271</v>
      </c>
      <c r="V208" s="139">
        <f t="shared" si="42"/>
        <v>0</v>
      </c>
      <c r="W208" s="139">
        <v>0</v>
      </c>
      <c r="X208" s="139" t="s">
        <v>271</v>
      </c>
      <c r="Y208" s="361"/>
      <c r="Z208" s="184"/>
      <c r="AA208" s="184"/>
    </row>
    <row r="209" spans="1:27" ht="21.75" customHeight="1">
      <c r="A209" s="96"/>
      <c r="B209" s="98"/>
      <c r="C209" s="98"/>
      <c r="D209" s="139"/>
      <c r="E209" s="140" t="s">
        <v>345</v>
      </c>
      <c r="F209" s="134">
        <v>4269</v>
      </c>
      <c r="G209" s="212">
        <f t="shared" si="37"/>
        <v>0</v>
      </c>
      <c r="H209" s="212">
        <v>0</v>
      </c>
      <c r="I209" s="139" t="s">
        <v>271</v>
      </c>
      <c r="J209" s="212">
        <f t="shared" si="38"/>
        <v>0</v>
      </c>
      <c r="K209" s="212">
        <v>0</v>
      </c>
      <c r="L209" s="139" t="s">
        <v>271</v>
      </c>
      <c r="M209" s="139">
        <f t="shared" si="39"/>
        <v>0</v>
      </c>
      <c r="N209" s="139">
        <v>0</v>
      </c>
      <c r="O209" s="139" t="s">
        <v>271</v>
      </c>
      <c r="P209" s="128">
        <f t="shared" si="40"/>
        <v>0</v>
      </c>
      <c r="Q209" s="128">
        <v>0</v>
      </c>
      <c r="R209" s="100" t="s">
        <v>271</v>
      </c>
      <c r="S209" s="139">
        <f t="shared" si="41"/>
        <v>0</v>
      </c>
      <c r="T209" s="139">
        <v>0</v>
      </c>
      <c r="U209" s="139" t="s">
        <v>271</v>
      </c>
      <c r="V209" s="139">
        <f t="shared" si="42"/>
        <v>0</v>
      </c>
      <c r="W209" s="139">
        <v>0</v>
      </c>
      <c r="X209" s="139" t="s">
        <v>271</v>
      </c>
      <c r="Y209" s="361"/>
      <c r="Z209" s="184"/>
      <c r="AA209" s="184"/>
    </row>
    <row r="210" spans="1:27" ht="2.25" hidden="1" customHeight="1">
      <c r="A210" s="96"/>
      <c r="B210" s="98"/>
      <c r="C210" s="98"/>
      <c r="D210" s="139"/>
      <c r="E210" s="185"/>
      <c r="F210" s="141"/>
      <c r="G210" s="212"/>
      <c r="H210" s="212"/>
      <c r="I210" s="139" t="s">
        <v>271</v>
      </c>
      <c r="J210" s="212"/>
      <c r="K210" s="212"/>
      <c r="L210" s="139" t="s">
        <v>271</v>
      </c>
      <c r="M210" s="139">
        <f t="shared" si="39"/>
        <v>0</v>
      </c>
      <c r="N210" s="139"/>
      <c r="O210" s="139" t="s">
        <v>271</v>
      </c>
      <c r="P210" s="128"/>
      <c r="Q210" s="128"/>
      <c r="R210" s="128"/>
      <c r="S210" s="139"/>
      <c r="T210" s="139"/>
      <c r="U210" s="139" t="s">
        <v>271</v>
      </c>
      <c r="V210" s="139"/>
      <c r="W210" s="139"/>
      <c r="X210" s="139" t="s">
        <v>271</v>
      </c>
      <c r="Y210" s="361"/>
    </row>
    <row r="211" spans="1:27" ht="31.5" customHeight="1">
      <c r="A211" s="96"/>
      <c r="B211" s="98"/>
      <c r="C211" s="98"/>
      <c r="D211" s="139"/>
      <c r="E211" s="186" t="s">
        <v>477</v>
      </c>
      <c r="F211" s="154">
        <v>4637</v>
      </c>
      <c r="G211" s="212">
        <f>H211</f>
        <v>101000</v>
      </c>
      <c r="H211" s="212">
        <v>101000</v>
      </c>
      <c r="I211" s="100" t="s">
        <v>271</v>
      </c>
      <c r="J211" s="212">
        <f>K211</f>
        <v>130000</v>
      </c>
      <c r="K211" s="212">
        <v>130000</v>
      </c>
      <c r="L211" s="100" t="s">
        <v>271</v>
      </c>
      <c r="M211" s="100">
        <f t="shared" si="39"/>
        <v>150000</v>
      </c>
      <c r="N211" s="100">
        <v>150000</v>
      </c>
      <c r="O211" s="100" t="s">
        <v>271</v>
      </c>
      <c r="P211" s="128">
        <f>M211-J211</f>
        <v>20000</v>
      </c>
      <c r="Q211" s="128">
        <f>N211-K211</f>
        <v>20000</v>
      </c>
      <c r="R211" s="100" t="s">
        <v>271</v>
      </c>
      <c r="S211" s="100">
        <f>T211</f>
        <v>155000</v>
      </c>
      <c r="T211" s="100">
        <v>155000</v>
      </c>
      <c r="U211" s="100" t="s">
        <v>271</v>
      </c>
      <c r="V211" s="100">
        <f>W211</f>
        <v>160000</v>
      </c>
      <c r="W211" s="100">
        <v>160000</v>
      </c>
      <c r="X211" s="100" t="s">
        <v>271</v>
      </c>
      <c r="Y211" s="362"/>
    </row>
    <row r="212" spans="1:27" ht="22.5" customHeight="1">
      <c r="A212" s="96"/>
      <c r="B212" s="210" t="s">
        <v>478</v>
      </c>
      <c r="C212" s="127">
        <v>0</v>
      </c>
      <c r="D212" s="127">
        <v>0</v>
      </c>
      <c r="E212" s="187" t="s">
        <v>479</v>
      </c>
      <c r="F212" s="172"/>
      <c r="G212" s="212">
        <f>H212+I212</f>
        <v>69627.899999999994</v>
      </c>
      <c r="H212" s="212">
        <f>H214+H220+H233+H240</f>
        <v>69627.899999999994</v>
      </c>
      <c r="I212" s="100">
        <f>I214+I218</f>
        <v>0</v>
      </c>
      <c r="J212" s="212">
        <f>K212+L212</f>
        <v>488819</v>
      </c>
      <c r="K212" s="212">
        <f>K214+K220+K233+K240</f>
        <v>101460</v>
      </c>
      <c r="L212" s="100">
        <f>L214+L218+L233</f>
        <v>387359</v>
      </c>
      <c r="M212" s="100">
        <f>N212+O212</f>
        <v>99500</v>
      </c>
      <c r="N212" s="100">
        <f>N214+N220+N233+N240</f>
        <v>99500</v>
      </c>
      <c r="O212" s="100">
        <f>O218+O214</f>
        <v>0</v>
      </c>
      <c r="P212" s="128">
        <f>M212-J212</f>
        <v>-389319</v>
      </c>
      <c r="Q212" s="128">
        <f>Q218</f>
        <v>91040</v>
      </c>
      <c r="R212" s="100">
        <f>R214+R218</f>
        <v>-200332</v>
      </c>
      <c r="S212" s="100">
        <f>T212+U212</f>
        <v>99500</v>
      </c>
      <c r="T212" s="100">
        <f>T214+T220+T233+T240</f>
        <v>99500</v>
      </c>
      <c r="U212" s="100">
        <f>U214</f>
        <v>0</v>
      </c>
      <c r="V212" s="100">
        <f>W212+X212</f>
        <v>1106500</v>
      </c>
      <c r="W212" s="100">
        <f>W214+W220+W233+W240</f>
        <v>106500</v>
      </c>
      <c r="X212" s="100">
        <f>X214</f>
        <v>1000000</v>
      </c>
      <c r="Y212" s="101"/>
    </row>
    <row r="213" spans="1:27" ht="0.75" hidden="1" customHeight="1">
      <c r="A213" s="96"/>
      <c r="B213" s="210"/>
      <c r="C213" s="127"/>
      <c r="D213" s="127"/>
      <c r="E213" s="187"/>
      <c r="F213" s="134"/>
      <c r="G213" s="212"/>
      <c r="H213" s="212"/>
      <c r="I213" s="102"/>
      <c r="J213" s="212"/>
      <c r="K213" s="212"/>
      <c r="L213" s="102"/>
      <c r="M213" s="102"/>
      <c r="N213" s="102"/>
      <c r="O213" s="102"/>
      <c r="P213" s="100"/>
      <c r="Q213" s="128"/>
      <c r="R213" s="100"/>
      <c r="S213" s="102"/>
      <c r="T213" s="102"/>
      <c r="U213" s="102"/>
      <c r="V213" s="102"/>
      <c r="W213" s="102"/>
      <c r="X213" s="102"/>
      <c r="Y213" s="101"/>
    </row>
    <row r="214" spans="1:27" ht="27" customHeight="1">
      <c r="A214" s="96"/>
      <c r="B214" s="98" t="s">
        <v>478</v>
      </c>
      <c r="C214" s="98">
        <v>1</v>
      </c>
      <c r="D214" s="98" t="s">
        <v>312</v>
      </c>
      <c r="E214" s="187" t="s">
        <v>480</v>
      </c>
      <c r="F214" s="134"/>
      <c r="G214" s="212">
        <f>H214+I214</f>
        <v>3157.3</v>
      </c>
      <c r="H214" s="212">
        <f>H215+H216</f>
        <v>3157.3</v>
      </c>
      <c r="I214" s="102">
        <f>I217</f>
        <v>0</v>
      </c>
      <c r="J214" s="212">
        <f>K214+L214</f>
        <v>205632</v>
      </c>
      <c r="K214" s="212">
        <f>K215+K216</f>
        <v>5300</v>
      </c>
      <c r="L214" s="102">
        <f>L217</f>
        <v>200332</v>
      </c>
      <c r="M214" s="102">
        <f>N214+O214</f>
        <v>300</v>
      </c>
      <c r="N214" s="102">
        <f>N215+N216</f>
        <v>300</v>
      </c>
      <c r="O214" s="102">
        <f>O217</f>
        <v>0</v>
      </c>
      <c r="P214" s="100">
        <f>Q214+R214</f>
        <v>-200332</v>
      </c>
      <c r="Q214" s="128">
        <v>0</v>
      </c>
      <c r="R214" s="100">
        <f>R217</f>
        <v>-200332</v>
      </c>
      <c r="S214" s="102">
        <f>T214+U214</f>
        <v>300</v>
      </c>
      <c r="T214" s="102">
        <f>T215+T216</f>
        <v>300</v>
      </c>
      <c r="U214" s="102">
        <f>U217</f>
        <v>0</v>
      </c>
      <c r="V214" s="102">
        <f>W214+X214</f>
        <v>1000300</v>
      </c>
      <c r="W214" s="102">
        <f>W215+W216</f>
        <v>300</v>
      </c>
      <c r="X214" s="102">
        <f>X217</f>
        <v>1000000</v>
      </c>
      <c r="Y214" s="346" t="s">
        <v>481</v>
      </c>
    </row>
    <row r="215" spans="1:27" ht="27" customHeight="1">
      <c r="A215" s="96"/>
      <c r="B215" s="188"/>
      <c r="C215" s="188"/>
      <c r="D215" s="188"/>
      <c r="E215" s="140" t="s">
        <v>327</v>
      </c>
      <c r="F215" s="134">
        <v>4221</v>
      </c>
      <c r="G215" s="212">
        <f>H215</f>
        <v>3107.3</v>
      </c>
      <c r="H215" s="212">
        <v>3107.3</v>
      </c>
      <c r="I215" s="102" t="s">
        <v>271</v>
      </c>
      <c r="J215" s="212">
        <f>K215</f>
        <v>5000</v>
      </c>
      <c r="K215" s="212">
        <v>5000</v>
      </c>
      <c r="L215" s="102" t="s">
        <v>271</v>
      </c>
      <c r="M215" s="102">
        <f>N215</f>
        <v>0</v>
      </c>
      <c r="N215" s="102">
        <v>0</v>
      </c>
      <c r="O215" s="102" t="s">
        <v>271</v>
      </c>
      <c r="P215" s="100">
        <f>Q215</f>
        <v>-5000</v>
      </c>
      <c r="Q215" s="128">
        <f>N215-K215</f>
        <v>-5000</v>
      </c>
      <c r="R215" s="100" t="s">
        <v>271</v>
      </c>
      <c r="S215" s="102">
        <f>T215</f>
        <v>0</v>
      </c>
      <c r="T215" s="102">
        <v>0</v>
      </c>
      <c r="U215" s="102" t="s">
        <v>271</v>
      </c>
      <c r="V215" s="102">
        <f>W215</f>
        <v>0</v>
      </c>
      <c r="W215" s="102">
        <v>0</v>
      </c>
      <c r="X215" s="102" t="s">
        <v>271</v>
      </c>
      <c r="Y215" s="347"/>
    </row>
    <row r="216" spans="1:27" ht="27" customHeight="1">
      <c r="A216" s="96"/>
      <c r="B216" s="188"/>
      <c r="C216" s="188"/>
      <c r="D216" s="188"/>
      <c r="E216" s="166" t="s">
        <v>482</v>
      </c>
      <c r="F216" s="134">
        <v>4727</v>
      </c>
      <c r="G216" s="212">
        <f>H216</f>
        <v>50</v>
      </c>
      <c r="H216" s="212">
        <v>50</v>
      </c>
      <c r="I216" s="102" t="s">
        <v>271</v>
      </c>
      <c r="J216" s="212">
        <f>K216</f>
        <v>300</v>
      </c>
      <c r="K216" s="212">
        <v>300</v>
      </c>
      <c r="L216" s="102" t="s">
        <v>271</v>
      </c>
      <c r="M216" s="102">
        <f>N216</f>
        <v>300</v>
      </c>
      <c r="N216" s="102">
        <v>300</v>
      </c>
      <c r="O216" s="102" t="s">
        <v>271</v>
      </c>
      <c r="P216" s="100">
        <f>Q216</f>
        <v>0</v>
      </c>
      <c r="Q216" s="128">
        <f>N216-K216</f>
        <v>0</v>
      </c>
      <c r="R216" s="100" t="s">
        <v>271</v>
      </c>
      <c r="S216" s="102">
        <f>T216</f>
        <v>300</v>
      </c>
      <c r="T216" s="102">
        <v>300</v>
      </c>
      <c r="U216" s="102" t="s">
        <v>271</v>
      </c>
      <c r="V216" s="102">
        <f>W216</f>
        <v>300</v>
      </c>
      <c r="W216" s="102">
        <v>300</v>
      </c>
      <c r="X216" s="102" t="s">
        <v>271</v>
      </c>
      <c r="Y216" s="347"/>
    </row>
    <row r="217" spans="1:27" ht="27" customHeight="1">
      <c r="A217" s="96"/>
      <c r="B217" s="98"/>
      <c r="C217" s="98"/>
      <c r="D217" s="139"/>
      <c r="E217" s="166" t="s">
        <v>411</v>
      </c>
      <c r="F217" s="134">
        <v>5112</v>
      </c>
      <c r="G217" s="212">
        <f>I217</f>
        <v>0</v>
      </c>
      <c r="H217" s="212" t="s">
        <v>271</v>
      </c>
      <c r="I217" s="102">
        <v>0</v>
      </c>
      <c r="J217" s="212">
        <f>L217</f>
        <v>200332</v>
      </c>
      <c r="K217" s="212" t="s">
        <v>271</v>
      </c>
      <c r="L217" s="102">
        <v>200332</v>
      </c>
      <c r="M217" s="102">
        <f>O217</f>
        <v>0</v>
      </c>
      <c r="N217" s="102" t="s">
        <v>271</v>
      </c>
      <c r="O217" s="102">
        <v>0</v>
      </c>
      <c r="P217" s="100">
        <f>R217</f>
        <v>-200332</v>
      </c>
      <c r="Q217" s="128"/>
      <c r="R217" s="100">
        <f>O217-L217</f>
        <v>-200332</v>
      </c>
      <c r="S217" s="102">
        <f>U217</f>
        <v>0</v>
      </c>
      <c r="T217" s="102" t="s">
        <v>271</v>
      </c>
      <c r="U217" s="102">
        <v>0</v>
      </c>
      <c r="V217" s="102">
        <f>X217</f>
        <v>1000000</v>
      </c>
      <c r="W217" s="102" t="s">
        <v>271</v>
      </c>
      <c r="X217" s="102">
        <v>1000000</v>
      </c>
      <c r="Y217" s="348"/>
    </row>
    <row r="218" spans="1:27" s="88" customFormat="1" ht="27" customHeight="1">
      <c r="A218" s="209" t="s">
        <v>483</v>
      </c>
      <c r="B218" s="210" t="s">
        <v>478</v>
      </c>
      <c r="C218" s="210" t="s">
        <v>383</v>
      </c>
      <c r="D218" s="100" t="s">
        <v>245</v>
      </c>
      <c r="E218" s="142" t="s">
        <v>484</v>
      </c>
      <c r="F218" s="145"/>
      <c r="G218" s="212">
        <f>H218</f>
        <v>5696.2</v>
      </c>
      <c r="H218" s="212">
        <f>H220</f>
        <v>5696.2</v>
      </c>
      <c r="I218" s="100">
        <v>0</v>
      </c>
      <c r="J218" s="212">
        <f>K218</f>
        <v>8160</v>
      </c>
      <c r="K218" s="212">
        <f>K220</f>
        <v>8160</v>
      </c>
      <c r="L218" s="100">
        <v>0</v>
      </c>
      <c r="M218" s="100">
        <f>N218+O218</f>
        <v>99200</v>
      </c>
      <c r="N218" s="100">
        <f>N220+N233+N240</f>
        <v>99200</v>
      </c>
      <c r="O218" s="100">
        <f>O233</f>
        <v>0</v>
      </c>
      <c r="P218" s="128">
        <f>M218-J218</f>
        <v>91040</v>
      </c>
      <c r="Q218" s="128">
        <f>N218-K218</f>
        <v>91040</v>
      </c>
      <c r="R218" s="128">
        <f>O218-L218</f>
        <v>0</v>
      </c>
      <c r="S218" s="100">
        <f>T218+U218</f>
        <v>99200</v>
      </c>
      <c r="T218" s="100">
        <f>T220+T233+T240</f>
        <v>99200</v>
      </c>
      <c r="U218" s="100">
        <f>U233</f>
        <v>0</v>
      </c>
      <c r="V218" s="100">
        <f>W218+X218</f>
        <v>106200</v>
      </c>
      <c r="W218" s="100">
        <f>W220+W233+W240</f>
        <v>106200</v>
      </c>
      <c r="X218" s="100">
        <f>X233</f>
        <v>0</v>
      </c>
      <c r="Y218" s="103"/>
    </row>
    <row r="219" spans="1:27" ht="15" customHeight="1">
      <c r="A219" s="96"/>
      <c r="B219" s="98"/>
      <c r="C219" s="98"/>
      <c r="D219" s="139"/>
      <c r="E219" s="140" t="s">
        <v>210</v>
      </c>
      <c r="F219" s="141"/>
      <c r="G219" s="212"/>
      <c r="H219" s="212"/>
      <c r="I219" s="139"/>
      <c r="J219" s="212"/>
      <c r="K219" s="212"/>
      <c r="L219" s="139"/>
      <c r="M219" s="139"/>
      <c r="N219" s="139"/>
      <c r="O219" s="139"/>
      <c r="P219" s="128"/>
      <c r="Q219" s="128"/>
      <c r="R219" s="128"/>
      <c r="S219" s="139"/>
      <c r="T219" s="139"/>
      <c r="U219" s="139"/>
      <c r="V219" s="139"/>
      <c r="W219" s="139"/>
      <c r="X219" s="139"/>
      <c r="Y219" s="101"/>
    </row>
    <row r="220" spans="1:27" ht="20.25" customHeight="1">
      <c r="A220" s="96" t="s">
        <v>485</v>
      </c>
      <c r="B220" s="98" t="s">
        <v>478</v>
      </c>
      <c r="C220" s="98" t="s">
        <v>383</v>
      </c>
      <c r="D220" s="98" t="s">
        <v>312</v>
      </c>
      <c r="E220" s="189" t="s">
        <v>486</v>
      </c>
      <c r="F220" s="141"/>
      <c r="G220" s="212">
        <f>H220</f>
        <v>5696.2</v>
      </c>
      <c r="H220" s="212">
        <f>H222+H223+H224+H225+++++++++++++++++++++++H231</f>
        <v>5696.2</v>
      </c>
      <c r="I220" s="139" t="s">
        <v>271</v>
      </c>
      <c r="J220" s="212">
        <f>K220</f>
        <v>8160</v>
      </c>
      <c r="K220" s="212">
        <f>K222+K223+K224+K225+++++++++++++++++++++++K231</f>
        <v>8160</v>
      </c>
      <c r="L220" s="139" t="s">
        <v>271</v>
      </c>
      <c r="M220" s="100">
        <f>N220</f>
        <v>8200</v>
      </c>
      <c r="N220" s="100">
        <f>N231</f>
        <v>8200</v>
      </c>
      <c r="O220" s="100" t="s">
        <v>271</v>
      </c>
      <c r="P220" s="100">
        <f>M220-J220</f>
        <v>40</v>
      </c>
      <c r="Q220" s="100">
        <f>N220-K220</f>
        <v>40</v>
      </c>
      <c r="R220" s="100" t="s">
        <v>271</v>
      </c>
      <c r="S220" s="100">
        <f>T220</f>
        <v>8200</v>
      </c>
      <c r="T220" s="100">
        <f>T231</f>
        <v>8200</v>
      </c>
      <c r="U220" s="100"/>
      <c r="V220" s="100">
        <f>W220</f>
        <v>9000</v>
      </c>
      <c r="W220" s="100">
        <f>W231</f>
        <v>9000</v>
      </c>
      <c r="X220" s="100"/>
      <c r="Y220" s="357" t="s">
        <v>487</v>
      </c>
    </row>
    <row r="221" spans="1:27" ht="12.75" customHeight="1">
      <c r="A221" s="96"/>
      <c r="B221" s="98"/>
      <c r="C221" s="98"/>
      <c r="D221" s="139"/>
      <c r="E221" s="140" t="s">
        <v>14</v>
      </c>
      <c r="F221" s="141"/>
      <c r="G221" s="212"/>
      <c r="H221" s="212"/>
      <c r="I221" s="139"/>
      <c r="J221" s="212"/>
      <c r="K221" s="212"/>
      <c r="L221" s="139"/>
      <c r="M221" s="139"/>
      <c r="N221" s="139"/>
      <c r="O221" s="139"/>
      <c r="P221" s="100"/>
      <c r="Q221" s="100"/>
      <c r="R221" s="128"/>
      <c r="S221" s="139"/>
      <c r="T221" s="139"/>
      <c r="U221" s="139"/>
      <c r="V221" s="139"/>
      <c r="W221" s="139"/>
      <c r="X221" s="139"/>
      <c r="Y221" s="358"/>
    </row>
    <row r="222" spans="1:27" ht="18.75" customHeight="1">
      <c r="A222" s="96"/>
      <c r="B222" s="98"/>
      <c r="C222" s="98"/>
      <c r="D222" s="139"/>
      <c r="E222" s="153" t="s">
        <v>488</v>
      </c>
      <c r="F222" s="175">
        <v>4111</v>
      </c>
      <c r="G222" s="212">
        <f t="shared" ref="G222:G230" si="43">H222</f>
        <v>5557.7</v>
      </c>
      <c r="H222" s="212">
        <v>5557.7</v>
      </c>
      <c r="I222" s="139" t="s">
        <v>271</v>
      </c>
      <c r="J222" s="212">
        <f t="shared" ref="J222:J231" si="44">K222</f>
        <v>0</v>
      </c>
      <c r="K222" s="212">
        <v>0</v>
      </c>
      <c r="L222" s="139" t="s">
        <v>271</v>
      </c>
      <c r="M222" s="100">
        <v>0</v>
      </c>
      <c r="N222" s="100">
        <v>0</v>
      </c>
      <c r="O222" s="139" t="s">
        <v>271</v>
      </c>
      <c r="P222" s="100">
        <f t="shared" ref="P222:P231" si="45">M222-J222</f>
        <v>0</v>
      </c>
      <c r="Q222" s="100">
        <f t="shared" ref="Q222:Q231" si="46">N222-K222</f>
        <v>0</v>
      </c>
      <c r="R222" s="225" t="s">
        <v>271</v>
      </c>
      <c r="S222" s="100">
        <v>0</v>
      </c>
      <c r="T222" s="100">
        <v>0</v>
      </c>
      <c r="U222" s="100" t="s">
        <v>271</v>
      </c>
      <c r="V222" s="100">
        <v>0</v>
      </c>
      <c r="W222" s="100">
        <v>0</v>
      </c>
      <c r="X222" s="100" t="s">
        <v>271</v>
      </c>
      <c r="Y222" s="358"/>
    </row>
    <row r="223" spans="1:27" ht="21.75" customHeight="1">
      <c r="A223" s="96"/>
      <c r="B223" s="98"/>
      <c r="C223" s="98"/>
      <c r="D223" s="139"/>
      <c r="E223" s="153" t="s">
        <v>489</v>
      </c>
      <c r="F223" s="175">
        <v>4212</v>
      </c>
      <c r="G223" s="212">
        <f t="shared" si="43"/>
        <v>116.9</v>
      </c>
      <c r="H223" s="212">
        <v>116.9</v>
      </c>
      <c r="I223" s="139" t="s">
        <v>271</v>
      </c>
      <c r="J223" s="212">
        <f t="shared" si="44"/>
        <v>0</v>
      </c>
      <c r="K223" s="212">
        <v>0</v>
      </c>
      <c r="L223" s="139" t="s">
        <v>271</v>
      </c>
      <c r="M223" s="100">
        <v>0</v>
      </c>
      <c r="N223" s="100">
        <v>0</v>
      </c>
      <c r="O223" s="139" t="s">
        <v>271</v>
      </c>
      <c r="P223" s="100">
        <f t="shared" si="45"/>
        <v>0</v>
      </c>
      <c r="Q223" s="100">
        <f t="shared" si="46"/>
        <v>0</v>
      </c>
      <c r="R223" s="225" t="s">
        <v>271</v>
      </c>
      <c r="S223" s="100">
        <v>0</v>
      </c>
      <c r="T223" s="100">
        <v>0</v>
      </c>
      <c r="U223" s="100" t="s">
        <v>271</v>
      </c>
      <c r="V223" s="100">
        <v>0</v>
      </c>
      <c r="W223" s="100">
        <v>0</v>
      </c>
      <c r="X223" s="100" t="s">
        <v>271</v>
      </c>
      <c r="Y223" s="358"/>
    </row>
    <row r="224" spans="1:27" ht="19.5" customHeight="1">
      <c r="A224" s="96"/>
      <c r="B224" s="98"/>
      <c r="C224" s="98"/>
      <c r="D224" s="139"/>
      <c r="E224" s="157" t="s">
        <v>490</v>
      </c>
      <c r="F224" s="175">
        <v>4213</v>
      </c>
      <c r="G224" s="212">
        <f t="shared" si="43"/>
        <v>16.600000000000001</v>
      </c>
      <c r="H224" s="212">
        <v>16.600000000000001</v>
      </c>
      <c r="I224" s="139" t="s">
        <v>271</v>
      </c>
      <c r="J224" s="212">
        <f t="shared" si="44"/>
        <v>0</v>
      </c>
      <c r="K224" s="212">
        <v>0</v>
      </c>
      <c r="L224" s="139" t="s">
        <v>271</v>
      </c>
      <c r="M224" s="100">
        <v>0</v>
      </c>
      <c r="N224" s="100">
        <v>0</v>
      </c>
      <c r="O224" s="139" t="s">
        <v>271</v>
      </c>
      <c r="P224" s="100">
        <f t="shared" si="45"/>
        <v>0</v>
      </c>
      <c r="Q224" s="100">
        <f t="shared" si="46"/>
        <v>0</v>
      </c>
      <c r="R224" s="225" t="s">
        <v>271</v>
      </c>
      <c r="S224" s="100">
        <v>0</v>
      </c>
      <c r="T224" s="100">
        <v>0</v>
      </c>
      <c r="U224" s="100" t="s">
        <v>271</v>
      </c>
      <c r="V224" s="100">
        <v>0</v>
      </c>
      <c r="W224" s="100">
        <v>0</v>
      </c>
      <c r="X224" s="100" t="s">
        <v>271</v>
      </c>
      <c r="Y224" s="358"/>
    </row>
    <row r="225" spans="1:25" ht="19.5" customHeight="1">
      <c r="A225" s="96"/>
      <c r="B225" s="98"/>
      <c r="C225" s="98"/>
      <c r="D225" s="139"/>
      <c r="E225" s="153" t="s">
        <v>491</v>
      </c>
      <c r="F225" s="175">
        <v>4214</v>
      </c>
      <c r="G225" s="212">
        <f t="shared" si="43"/>
        <v>5</v>
      </c>
      <c r="H225" s="212">
        <v>5</v>
      </c>
      <c r="I225" s="139" t="s">
        <v>271</v>
      </c>
      <c r="J225" s="212">
        <f t="shared" si="44"/>
        <v>0</v>
      </c>
      <c r="K225" s="212">
        <v>0</v>
      </c>
      <c r="L225" s="139" t="s">
        <v>271</v>
      </c>
      <c r="M225" s="100">
        <v>0</v>
      </c>
      <c r="N225" s="100">
        <v>0</v>
      </c>
      <c r="O225" s="139" t="s">
        <v>271</v>
      </c>
      <c r="P225" s="100">
        <f t="shared" si="45"/>
        <v>0</v>
      </c>
      <c r="Q225" s="100">
        <f t="shared" si="46"/>
        <v>0</v>
      </c>
      <c r="R225" s="225" t="s">
        <v>271</v>
      </c>
      <c r="S225" s="100">
        <v>0</v>
      </c>
      <c r="T225" s="100">
        <v>0</v>
      </c>
      <c r="U225" s="100" t="s">
        <v>271</v>
      </c>
      <c r="V225" s="100">
        <v>0</v>
      </c>
      <c r="W225" s="100">
        <v>0</v>
      </c>
      <c r="X225" s="100" t="s">
        <v>271</v>
      </c>
      <c r="Y225" s="358"/>
    </row>
    <row r="226" spans="1:25" ht="12.75" customHeight="1">
      <c r="A226" s="96"/>
      <c r="B226" s="98"/>
      <c r="C226" s="98"/>
      <c r="D226" s="139"/>
      <c r="E226" s="153" t="s">
        <v>446</v>
      </c>
      <c r="F226" s="190">
        <v>4239</v>
      </c>
      <c r="G226" s="212">
        <f t="shared" si="43"/>
        <v>0</v>
      </c>
      <c r="H226" s="212">
        <v>0</v>
      </c>
      <c r="I226" s="139" t="s">
        <v>271</v>
      </c>
      <c r="J226" s="212">
        <f t="shared" si="44"/>
        <v>0</v>
      </c>
      <c r="K226" s="212">
        <v>0</v>
      </c>
      <c r="L226" s="139" t="s">
        <v>271</v>
      </c>
      <c r="M226" s="100">
        <v>0</v>
      </c>
      <c r="N226" s="100">
        <v>0</v>
      </c>
      <c r="O226" s="139" t="s">
        <v>271</v>
      </c>
      <c r="P226" s="100">
        <f t="shared" si="45"/>
        <v>0</v>
      </c>
      <c r="Q226" s="100">
        <f t="shared" si="46"/>
        <v>0</v>
      </c>
      <c r="R226" s="225" t="s">
        <v>271</v>
      </c>
      <c r="S226" s="100">
        <v>0</v>
      </c>
      <c r="T226" s="100">
        <v>0</v>
      </c>
      <c r="U226" s="100" t="s">
        <v>271</v>
      </c>
      <c r="V226" s="100">
        <v>0</v>
      </c>
      <c r="W226" s="100">
        <v>0</v>
      </c>
      <c r="X226" s="100" t="s">
        <v>271</v>
      </c>
      <c r="Y226" s="358"/>
    </row>
    <row r="227" spans="1:25" ht="12.75" customHeight="1">
      <c r="A227" s="96"/>
      <c r="B227" s="98"/>
      <c r="C227" s="98"/>
      <c r="D227" s="139"/>
      <c r="E227" s="153" t="s">
        <v>387</v>
      </c>
      <c r="F227" s="190">
        <v>4251</v>
      </c>
      <c r="G227" s="212">
        <f t="shared" si="43"/>
        <v>0</v>
      </c>
      <c r="H227" s="212">
        <v>0</v>
      </c>
      <c r="I227" s="139" t="s">
        <v>271</v>
      </c>
      <c r="J227" s="212">
        <f t="shared" si="44"/>
        <v>0</v>
      </c>
      <c r="K227" s="212">
        <v>0</v>
      </c>
      <c r="L227" s="139" t="s">
        <v>271</v>
      </c>
      <c r="M227" s="100">
        <v>0</v>
      </c>
      <c r="N227" s="100">
        <v>0</v>
      </c>
      <c r="O227" s="139" t="s">
        <v>271</v>
      </c>
      <c r="P227" s="100">
        <f t="shared" si="45"/>
        <v>0</v>
      </c>
      <c r="Q227" s="100">
        <f t="shared" si="46"/>
        <v>0</v>
      </c>
      <c r="R227" s="225" t="s">
        <v>271</v>
      </c>
      <c r="S227" s="100">
        <v>0</v>
      </c>
      <c r="T227" s="100">
        <v>0</v>
      </c>
      <c r="U227" s="100" t="s">
        <v>271</v>
      </c>
      <c r="V227" s="100">
        <v>0</v>
      </c>
      <c r="W227" s="100">
        <v>0</v>
      </c>
      <c r="X227" s="100" t="s">
        <v>271</v>
      </c>
      <c r="Y227" s="358"/>
    </row>
    <row r="228" spans="1:25" ht="12.75" customHeight="1">
      <c r="A228" s="96"/>
      <c r="B228" s="98"/>
      <c r="C228" s="98"/>
      <c r="D228" s="139"/>
      <c r="E228" s="153"/>
      <c r="F228" s="190">
        <v>4252</v>
      </c>
      <c r="G228" s="212">
        <f t="shared" si="43"/>
        <v>0</v>
      </c>
      <c r="H228" s="212">
        <v>0</v>
      </c>
      <c r="I228" s="139" t="s">
        <v>271</v>
      </c>
      <c r="J228" s="212">
        <f t="shared" si="44"/>
        <v>0</v>
      </c>
      <c r="K228" s="212">
        <v>0</v>
      </c>
      <c r="L228" s="139" t="s">
        <v>271</v>
      </c>
      <c r="M228" s="100">
        <v>0</v>
      </c>
      <c r="N228" s="100">
        <v>0</v>
      </c>
      <c r="O228" s="139" t="s">
        <v>271</v>
      </c>
      <c r="P228" s="100">
        <f t="shared" si="45"/>
        <v>0</v>
      </c>
      <c r="Q228" s="100">
        <f t="shared" si="46"/>
        <v>0</v>
      </c>
      <c r="R228" s="225" t="s">
        <v>271</v>
      </c>
      <c r="S228" s="100">
        <v>0</v>
      </c>
      <c r="T228" s="100">
        <v>0</v>
      </c>
      <c r="U228" s="100" t="s">
        <v>271</v>
      </c>
      <c r="V228" s="100">
        <v>0</v>
      </c>
      <c r="W228" s="100">
        <v>0</v>
      </c>
      <c r="X228" s="100" t="s">
        <v>271</v>
      </c>
      <c r="Y228" s="358"/>
    </row>
    <row r="229" spans="1:25" ht="18" customHeight="1">
      <c r="A229" s="96"/>
      <c r="B229" s="98"/>
      <c r="C229" s="98"/>
      <c r="D229" s="139"/>
      <c r="E229" s="153" t="s">
        <v>492</v>
      </c>
      <c r="F229" s="190">
        <v>4261</v>
      </c>
      <c r="G229" s="212">
        <f t="shared" si="43"/>
        <v>0</v>
      </c>
      <c r="H229" s="212">
        <v>0</v>
      </c>
      <c r="I229" s="139" t="s">
        <v>271</v>
      </c>
      <c r="J229" s="212">
        <f t="shared" si="44"/>
        <v>0</v>
      </c>
      <c r="K229" s="212">
        <v>0</v>
      </c>
      <c r="L229" s="139" t="s">
        <v>271</v>
      </c>
      <c r="M229" s="100">
        <v>0</v>
      </c>
      <c r="N229" s="100">
        <v>0</v>
      </c>
      <c r="O229" s="139" t="s">
        <v>271</v>
      </c>
      <c r="P229" s="100">
        <f t="shared" si="45"/>
        <v>0</v>
      </c>
      <c r="Q229" s="100">
        <f t="shared" si="46"/>
        <v>0</v>
      </c>
      <c r="R229" s="225" t="s">
        <v>271</v>
      </c>
      <c r="S229" s="100">
        <v>0</v>
      </c>
      <c r="T229" s="100">
        <v>0</v>
      </c>
      <c r="U229" s="100" t="s">
        <v>271</v>
      </c>
      <c r="V229" s="100">
        <v>0</v>
      </c>
      <c r="W229" s="100">
        <v>0</v>
      </c>
      <c r="X229" s="100" t="s">
        <v>271</v>
      </c>
      <c r="Y229" s="358"/>
    </row>
    <row r="230" spans="1:25" ht="20.25" customHeight="1">
      <c r="A230" s="96"/>
      <c r="B230" s="98"/>
      <c r="C230" s="98"/>
      <c r="D230" s="139"/>
      <c r="E230" s="155" t="s">
        <v>493</v>
      </c>
      <c r="F230" s="175">
        <v>4267</v>
      </c>
      <c r="G230" s="212">
        <f t="shared" si="43"/>
        <v>0</v>
      </c>
      <c r="H230" s="212">
        <v>0</v>
      </c>
      <c r="I230" s="139" t="s">
        <v>271</v>
      </c>
      <c r="J230" s="212">
        <f t="shared" si="44"/>
        <v>0</v>
      </c>
      <c r="K230" s="212">
        <v>0</v>
      </c>
      <c r="L230" s="139" t="s">
        <v>271</v>
      </c>
      <c r="M230" s="100">
        <v>0</v>
      </c>
      <c r="N230" s="100">
        <v>0</v>
      </c>
      <c r="O230" s="139" t="s">
        <v>271</v>
      </c>
      <c r="P230" s="100">
        <f t="shared" si="45"/>
        <v>0</v>
      </c>
      <c r="Q230" s="100">
        <f t="shared" si="46"/>
        <v>0</v>
      </c>
      <c r="R230" s="225" t="s">
        <v>271</v>
      </c>
      <c r="S230" s="100">
        <v>0</v>
      </c>
      <c r="T230" s="100">
        <v>0</v>
      </c>
      <c r="U230" s="100" t="s">
        <v>271</v>
      </c>
      <c r="V230" s="100">
        <v>0</v>
      </c>
      <c r="W230" s="100">
        <v>0</v>
      </c>
      <c r="X230" s="100" t="s">
        <v>271</v>
      </c>
      <c r="Y230" s="359"/>
    </row>
    <row r="231" spans="1:25" ht="20.25" customHeight="1">
      <c r="A231" s="96"/>
      <c r="B231" s="98"/>
      <c r="C231" s="98"/>
      <c r="D231" s="139"/>
      <c r="E231" s="186" t="s">
        <v>477</v>
      </c>
      <c r="F231" s="154">
        <v>4637</v>
      </c>
      <c r="G231" s="212"/>
      <c r="H231" s="212"/>
      <c r="I231" s="139"/>
      <c r="J231" s="212">
        <f t="shared" si="44"/>
        <v>8160</v>
      </c>
      <c r="K231" s="212">
        <v>8160</v>
      </c>
      <c r="L231" s="139"/>
      <c r="M231" s="100">
        <f>N231</f>
        <v>8200</v>
      </c>
      <c r="N231" s="100">
        <v>8200</v>
      </c>
      <c r="O231" s="139"/>
      <c r="P231" s="100">
        <f t="shared" si="45"/>
        <v>40</v>
      </c>
      <c r="Q231" s="100">
        <f t="shared" si="46"/>
        <v>40</v>
      </c>
      <c r="R231" s="225"/>
      <c r="S231" s="100">
        <f>T231</f>
        <v>8200</v>
      </c>
      <c r="T231" s="100">
        <v>8200</v>
      </c>
      <c r="U231" s="100"/>
      <c r="V231" s="100">
        <f>W231</f>
        <v>9000</v>
      </c>
      <c r="W231" s="100">
        <v>9000</v>
      </c>
      <c r="X231" s="100"/>
      <c r="Y231" s="214"/>
    </row>
    <row r="232" spans="1:25" ht="12.75" customHeight="1">
      <c r="A232" s="96"/>
      <c r="B232" s="98"/>
      <c r="C232" s="98"/>
      <c r="D232" s="139"/>
      <c r="E232" s="191" t="s">
        <v>494</v>
      </c>
      <c r="F232" s="192"/>
      <c r="G232" s="212"/>
      <c r="H232" s="212"/>
      <c r="I232" s="98"/>
      <c r="J232" s="212"/>
      <c r="K232" s="212"/>
      <c r="L232" s="98"/>
      <c r="M232" s="98"/>
      <c r="N232" s="98"/>
      <c r="O232" s="98"/>
      <c r="P232" s="128"/>
      <c r="Q232" s="128"/>
      <c r="R232" s="128"/>
      <c r="S232" s="98"/>
      <c r="T232" s="98"/>
      <c r="U232" s="98"/>
      <c r="V232" s="98"/>
      <c r="W232" s="98"/>
      <c r="X232" s="98"/>
      <c r="Y232" s="101"/>
    </row>
    <row r="233" spans="1:25" ht="32.25" customHeight="1">
      <c r="A233" s="96" t="s">
        <v>495</v>
      </c>
      <c r="B233" s="98" t="s">
        <v>478</v>
      </c>
      <c r="C233" s="98" t="s">
        <v>383</v>
      </c>
      <c r="D233" s="98" t="s">
        <v>353</v>
      </c>
      <c r="E233" s="193" t="s">
        <v>496</v>
      </c>
      <c r="F233" s="141"/>
      <c r="G233" s="212">
        <f>H233</f>
        <v>41000</v>
      </c>
      <c r="H233" s="212">
        <f>H236</f>
        <v>41000</v>
      </c>
      <c r="I233" s="100">
        <f>I238</f>
        <v>0</v>
      </c>
      <c r="J233" s="212">
        <f>K233+L233</f>
        <v>239027</v>
      </c>
      <c r="K233" s="212">
        <f>K236</f>
        <v>52000</v>
      </c>
      <c r="L233" s="100">
        <f>L237</f>
        <v>187027</v>
      </c>
      <c r="M233" s="100">
        <f>N233+O233</f>
        <v>55000</v>
      </c>
      <c r="N233" s="100">
        <f>N236</f>
        <v>55000</v>
      </c>
      <c r="O233" s="100">
        <f>O237+O238</f>
        <v>0</v>
      </c>
      <c r="P233" s="100">
        <f>M233-J233</f>
        <v>-184027</v>
      </c>
      <c r="Q233" s="100">
        <f>N233-K233</f>
        <v>3000</v>
      </c>
      <c r="R233" s="100">
        <f>O233-L233</f>
        <v>-187027</v>
      </c>
      <c r="S233" s="100">
        <f>T233+U233</f>
        <v>55000</v>
      </c>
      <c r="T233" s="100">
        <f>T236</f>
        <v>55000</v>
      </c>
      <c r="U233" s="100">
        <f>U237</f>
        <v>0</v>
      </c>
      <c r="V233" s="100">
        <f>W233+X233</f>
        <v>57000</v>
      </c>
      <c r="W233" s="100">
        <f>W236</f>
        <v>57000</v>
      </c>
      <c r="X233" s="100">
        <f>X237</f>
        <v>0</v>
      </c>
      <c r="Y233" s="353" t="s">
        <v>497</v>
      </c>
    </row>
    <row r="234" spans="1:25" ht="11.25" customHeight="1">
      <c r="A234" s="96"/>
      <c r="B234" s="98"/>
      <c r="C234" s="98"/>
      <c r="D234" s="139"/>
      <c r="E234" s="140" t="s">
        <v>14</v>
      </c>
      <c r="F234" s="141"/>
      <c r="G234" s="212"/>
      <c r="H234" s="212"/>
      <c r="I234" s="100"/>
      <c r="J234" s="212"/>
      <c r="K234" s="212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354"/>
    </row>
    <row r="235" spans="1:25" ht="24.75" customHeight="1">
      <c r="A235" s="96"/>
      <c r="B235" s="98"/>
      <c r="C235" s="98"/>
      <c r="D235" s="139"/>
      <c r="E235" s="153" t="s">
        <v>488</v>
      </c>
      <c r="F235" s="158">
        <v>4111</v>
      </c>
      <c r="G235" s="212">
        <f>H235</f>
        <v>0</v>
      </c>
      <c r="H235" s="212">
        <v>0</v>
      </c>
      <c r="I235" s="100" t="s">
        <v>271</v>
      </c>
      <c r="J235" s="212">
        <f>K235</f>
        <v>0</v>
      </c>
      <c r="K235" s="212">
        <v>0</v>
      </c>
      <c r="L235" s="100" t="s">
        <v>271</v>
      </c>
      <c r="M235" s="100">
        <v>0</v>
      </c>
      <c r="N235" s="100">
        <v>0</v>
      </c>
      <c r="O235" s="100" t="s">
        <v>271</v>
      </c>
      <c r="P235" s="100">
        <v>0</v>
      </c>
      <c r="Q235" s="100">
        <v>0</v>
      </c>
      <c r="R235" s="100" t="s">
        <v>271</v>
      </c>
      <c r="S235" s="100">
        <v>0</v>
      </c>
      <c r="T235" s="100">
        <v>0</v>
      </c>
      <c r="U235" s="100" t="s">
        <v>271</v>
      </c>
      <c r="V235" s="100">
        <v>0</v>
      </c>
      <c r="W235" s="100">
        <v>0</v>
      </c>
      <c r="X235" s="100" t="s">
        <v>271</v>
      </c>
      <c r="Y235" s="354"/>
    </row>
    <row r="236" spans="1:25" ht="25.5" customHeight="1">
      <c r="A236" s="96"/>
      <c r="B236" s="98"/>
      <c r="C236" s="98"/>
      <c r="D236" s="139"/>
      <c r="E236" s="186" t="s">
        <v>477</v>
      </c>
      <c r="F236" s="177">
        <v>4637</v>
      </c>
      <c r="G236" s="212">
        <f>H236</f>
        <v>41000</v>
      </c>
      <c r="H236" s="212">
        <v>41000</v>
      </c>
      <c r="I236" s="100" t="s">
        <v>271</v>
      </c>
      <c r="J236" s="212">
        <f>K236</f>
        <v>52000</v>
      </c>
      <c r="K236" s="212">
        <v>52000</v>
      </c>
      <c r="L236" s="100" t="s">
        <v>271</v>
      </c>
      <c r="M236" s="100">
        <f>N236</f>
        <v>55000</v>
      </c>
      <c r="N236" s="100">
        <v>55000</v>
      </c>
      <c r="O236" s="100" t="s">
        <v>271</v>
      </c>
      <c r="P236" s="100">
        <f>M236-J236</f>
        <v>3000</v>
      </c>
      <c r="Q236" s="100">
        <f>N236-K236</f>
        <v>3000</v>
      </c>
      <c r="R236" s="100" t="s">
        <v>271</v>
      </c>
      <c r="S236" s="100">
        <f>T236</f>
        <v>55000</v>
      </c>
      <c r="T236" s="100">
        <v>55000</v>
      </c>
      <c r="U236" s="100" t="s">
        <v>271</v>
      </c>
      <c r="V236" s="100">
        <f>W236</f>
        <v>57000</v>
      </c>
      <c r="W236" s="100">
        <v>57000</v>
      </c>
      <c r="X236" s="100" t="s">
        <v>271</v>
      </c>
      <c r="Y236" s="354"/>
    </row>
    <row r="237" spans="1:25" ht="22.5" customHeight="1">
      <c r="A237" s="96"/>
      <c r="B237" s="98"/>
      <c r="C237" s="98"/>
      <c r="D237" s="139"/>
      <c r="E237" s="140" t="s">
        <v>378</v>
      </c>
      <c r="F237" s="134">
        <v>5112</v>
      </c>
      <c r="G237" s="100">
        <v>0</v>
      </c>
      <c r="H237" s="212">
        <v>0</v>
      </c>
      <c r="I237" s="100">
        <v>0</v>
      </c>
      <c r="J237" s="100">
        <f>L237</f>
        <v>187027</v>
      </c>
      <c r="K237" s="212">
        <v>0</v>
      </c>
      <c r="L237" s="100">
        <v>187027</v>
      </c>
      <c r="M237" s="100">
        <f>O237</f>
        <v>0</v>
      </c>
      <c r="N237" s="100" t="s">
        <v>271</v>
      </c>
      <c r="O237" s="100">
        <v>0</v>
      </c>
      <c r="P237" s="100">
        <f>R237</f>
        <v>-187027</v>
      </c>
      <c r="Q237" s="100" t="s">
        <v>271</v>
      </c>
      <c r="R237" s="100">
        <f>O237-L237</f>
        <v>-187027</v>
      </c>
      <c r="S237" s="100">
        <f>U237</f>
        <v>0</v>
      </c>
      <c r="T237" s="100" t="s">
        <v>271</v>
      </c>
      <c r="U237" s="100">
        <v>0</v>
      </c>
      <c r="V237" s="100">
        <f>X237</f>
        <v>0</v>
      </c>
      <c r="W237" s="100" t="s">
        <v>271</v>
      </c>
      <c r="X237" s="100">
        <v>0</v>
      </c>
      <c r="Y237" s="354"/>
    </row>
    <row r="238" spans="1:25" ht="25.5" customHeight="1">
      <c r="A238" s="96"/>
      <c r="B238" s="98"/>
      <c r="C238" s="98"/>
      <c r="D238" s="139"/>
      <c r="E238" s="140" t="s">
        <v>378</v>
      </c>
      <c r="F238" s="134">
        <v>5113</v>
      </c>
      <c r="G238" s="100">
        <f>H238+I238</f>
        <v>0</v>
      </c>
      <c r="H238" s="212">
        <v>0</v>
      </c>
      <c r="I238" s="100">
        <v>0</v>
      </c>
      <c r="J238" s="100">
        <f>K238+L238</f>
        <v>0</v>
      </c>
      <c r="K238" s="212">
        <v>0</v>
      </c>
      <c r="L238" s="100">
        <v>0</v>
      </c>
      <c r="M238" s="100">
        <f>O238</f>
        <v>0</v>
      </c>
      <c r="N238" s="100" t="s">
        <v>271</v>
      </c>
      <c r="O238" s="100">
        <v>0</v>
      </c>
      <c r="P238" s="100">
        <f>R238</f>
        <v>0</v>
      </c>
      <c r="Q238" s="100" t="s">
        <v>271</v>
      </c>
      <c r="R238" s="100">
        <f>O238-L238</f>
        <v>0</v>
      </c>
      <c r="S238" s="100">
        <f>U238</f>
        <v>0</v>
      </c>
      <c r="T238" s="100" t="s">
        <v>271</v>
      </c>
      <c r="U238" s="100">
        <v>0</v>
      </c>
      <c r="V238" s="100">
        <f>X238</f>
        <v>0</v>
      </c>
      <c r="W238" s="100" t="s">
        <v>271</v>
      </c>
      <c r="X238" s="100">
        <v>0</v>
      </c>
      <c r="Y238" s="354"/>
    </row>
    <row r="239" spans="1:25" ht="12.75" customHeight="1">
      <c r="A239" s="96"/>
      <c r="B239" s="98"/>
      <c r="C239" s="98"/>
      <c r="D239" s="139"/>
      <c r="E239" s="186"/>
      <c r="F239" s="194"/>
      <c r="G239" s="212"/>
      <c r="H239" s="212"/>
      <c r="I239" s="100"/>
      <c r="J239" s="212"/>
      <c r="K239" s="212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95"/>
    </row>
    <row r="240" spans="1:25" ht="27" customHeight="1">
      <c r="A240" s="96" t="s">
        <v>498</v>
      </c>
      <c r="B240" s="98" t="s">
        <v>478</v>
      </c>
      <c r="C240" s="98" t="s">
        <v>383</v>
      </c>
      <c r="D240" s="98" t="s">
        <v>408</v>
      </c>
      <c r="E240" s="189" t="s">
        <v>499</v>
      </c>
      <c r="F240" s="141"/>
      <c r="G240" s="212">
        <f>H240</f>
        <v>19774.400000000001</v>
      </c>
      <c r="H240" s="212">
        <f>H243+H244+H245+H246</f>
        <v>19774.400000000001</v>
      </c>
      <c r="I240" s="100">
        <v>0</v>
      </c>
      <c r="J240" s="212">
        <f>K240</f>
        <v>36000</v>
      </c>
      <c r="K240" s="212">
        <f>K243+K244+K245+K246+K247</f>
        <v>36000</v>
      </c>
      <c r="L240" s="100">
        <v>0</v>
      </c>
      <c r="M240" s="100">
        <f>N240</f>
        <v>36000</v>
      </c>
      <c r="N240" s="100">
        <f>N243+N244+N245+N246+N247</f>
        <v>36000</v>
      </c>
      <c r="O240" s="100">
        <v>0</v>
      </c>
      <c r="P240" s="100">
        <f>M240-J240</f>
        <v>0</v>
      </c>
      <c r="Q240" s="100">
        <f>N240-K240</f>
        <v>0</v>
      </c>
      <c r="R240" s="100">
        <f>O240-L240</f>
        <v>0</v>
      </c>
      <c r="S240" s="100">
        <f>T240</f>
        <v>36000</v>
      </c>
      <c r="T240" s="100">
        <f>T243+T244+T245+T246+T247</f>
        <v>36000</v>
      </c>
      <c r="U240" s="100">
        <v>0</v>
      </c>
      <c r="V240" s="100">
        <f>W240</f>
        <v>40200</v>
      </c>
      <c r="W240" s="100">
        <f>W243+W244+W245+W246+W247</f>
        <v>40200</v>
      </c>
      <c r="X240" s="100">
        <v>0</v>
      </c>
      <c r="Y240" s="101"/>
    </row>
    <row r="241" spans="1:25" ht="12.75" customHeight="1">
      <c r="A241" s="96"/>
      <c r="B241" s="98"/>
      <c r="C241" s="98"/>
      <c r="D241" s="139"/>
      <c r="E241" s="140" t="s">
        <v>14</v>
      </c>
      <c r="F241" s="141"/>
      <c r="G241" s="212"/>
      <c r="H241" s="212"/>
      <c r="I241" s="139"/>
      <c r="J241" s="212"/>
      <c r="K241" s="212"/>
      <c r="L241" s="139"/>
      <c r="M241" s="139"/>
      <c r="N241" s="139"/>
      <c r="O241" s="139"/>
      <c r="P241" s="128"/>
      <c r="Q241" s="128"/>
      <c r="R241" s="128"/>
      <c r="S241" s="139"/>
      <c r="T241" s="139"/>
      <c r="U241" s="139"/>
      <c r="V241" s="139"/>
      <c r="W241" s="139"/>
      <c r="X241" s="139"/>
      <c r="Y241" s="101"/>
    </row>
    <row r="242" spans="1:25" s="88" customFormat="1" ht="21" customHeight="1">
      <c r="A242" s="209"/>
      <c r="B242" s="210"/>
      <c r="C242" s="210"/>
      <c r="D242" s="100"/>
      <c r="E242" s="142" t="s">
        <v>500</v>
      </c>
      <c r="F242" s="145"/>
      <c r="G242" s="212"/>
      <c r="H242" s="212"/>
      <c r="I242" s="146"/>
      <c r="J242" s="212"/>
      <c r="K242" s="212"/>
      <c r="L242" s="146"/>
      <c r="M242" s="146"/>
      <c r="N242" s="146"/>
      <c r="O242" s="146"/>
      <c r="P242" s="128"/>
      <c r="Q242" s="128"/>
      <c r="R242" s="128"/>
      <c r="S242" s="146"/>
      <c r="T242" s="146"/>
      <c r="U242" s="146"/>
      <c r="V242" s="146"/>
      <c r="W242" s="146"/>
      <c r="X242" s="146"/>
      <c r="Y242" s="103"/>
    </row>
    <row r="243" spans="1:25" ht="12.75" customHeight="1">
      <c r="A243" s="96"/>
      <c r="B243" s="98"/>
      <c r="C243" s="98"/>
      <c r="D243" s="139"/>
      <c r="E243" s="140" t="s">
        <v>336</v>
      </c>
      <c r="F243" s="134">
        <v>4239</v>
      </c>
      <c r="G243" s="212">
        <f>H243</f>
        <v>13055.6</v>
      </c>
      <c r="H243" s="212">
        <v>13055.6</v>
      </c>
      <c r="I243" s="98" t="s">
        <v>271</v>
      </c>
      <c r="J243" s="212">
        <f>K243</f>
        <v>18000</v>
      </c>
      <c r="K243" s="212">
        <v>18000</v>
      </c>
      <c r="L243" s="98" t="s">
        <v>271</v>
      </c>
      <c r="M243" s="107">
        <f>N243</f>
        <v>18000</v>
      </c>
      <c r="N243" s="107">
        <v>18000</v>
      </c>
      <c r="O243" s="98" t="s">
        <v>271</v>
      </c>
      <c r="P243" s="128">
        <f t="shared" ref="P243:Q247" si="47">M243-J243</f>
        <v>0</v>
      </c>
      <c r="Q243" s="128">
        <f t="shared" si="47"/>
        <v>0</v>
      </c>
      <c r="R243" s="128" t="s">
        <v>271</v>
      </c>
      <c r="S243" s="107">
        <f>T243</f>
        <v>18000</v>
      </c>
      <c r="T243" s="107">
        <v>18000</v>
      </c>
      <c r="U243" s="98" t="s">
        <v>271</v>
      </c>
      <c r="V243" s="107">
        <f>W243</f>
        <v>20000</v>
      </c>
      <c r="W243" s="107">
        <v>20000</v>
      </c>
      <c r="X243" s="98" t="s">
        <v>271</v>
      </c>
      <c r="Y243" s="346" t="s">
        <v>501</v>
      </c>
    </row>
    <row r="244" spans="1:25" ht="12.75" customHeight="1">
      <c r="A244" s="96"/>
      <c r="B244" s="98"/>
      <c r="C244" s="98"/>
      <c r="D244" s="139"/>
      <c r="E244" s="169" t="s">
        <v>492</v>
      </c>
      <c r="F244" s="158">
        <v>4261</v>
      </c>
      <c r="G244" s="212">
        <f>H244</f>
        <v>246.5</v>
      </c>
      <c r="H244" s="212">
        <v>246.5</v>
      </c>
      <c r="I244" s="98" t="s">
        <v>271</v>
      </c>
      <c r="J244" s="212">
        <f>K244</f>
        <v>700</v>
      </c>
      <c r="K244" s="212">
        <v>700</v>
      </c>
      <c r="L244" s="98" t="s">
        <v>271</v>
      </c>
      <c r="M244" s="107">
        <f>N244</f>
        <v>700</v>
      </c>
      <c r="N244" s="107">
        <v>700</v>
      </c>
      <c r="O244" s="98" t="s">
        <v>271</v>
      </c>
      <c r="P244" s="128">
        <f t="shared" si="47"/>
        <v>0</v>
      </c>
      <c r="Q244" s="128">
        <f t="shared" si="47"/>
        <v>0</v>
      </c>
      <c r="R244" s="128" t="s">
        <v>271</v>
      </c>
      <c r="S244" s="107">
        <f>T244</f>
        <v>700</v>
      </c>
      <c r="T244" s="107">
        <v>700</v>
      </c>
      <c r="U244" s="98" t="s">
        <v>271</v>
      </c>
      <c r="V244" s="107">
        <f>W244</f>
        <v>700</v>
      </c>
      <c r="W244" s="107">
        <v>700</v>
      </c>
      <c r="X244" s="98" t="s">
        <v>271</v>
      </c>
      <c r="Y244" s="347"/>
    </row>
    <row r="245" spans="1:25" ht="12.75" customHeight="1">
      <c r="A245" s="96"/>
      <c r="B245" s="98"/>
      <c r="C245" s="98"/>
      <c r="D245" s="139"/>
      <c r="E245" s="140" t="s">
        <v>344</v>
      </c>
      <c r="F245" s="134">
        <v>4267</v>
      </c>
      <c r="G245" s="212">
        <f>H245</f>
        <v>544.70000000000005</v>
      </c>
      <c r="H245" s="212">
        <v>544.70000000000005</v>
      </c>
      <c r="I245" s="98" t="s">
        <v>271</v>
      </c>
      <c r="J245" s="212">
        <f>K245</f>
        <v>5000</v>
      </c>
      <c r="K245" s="212">
        <v>5000</v>
      </c>
      <c r="L245" s="98" t="s">
        <v>271</v>
      </c>
      <c r="M245" s="107">
        <f>N245</f>
        <v>5000</v>
      </c>
      <c r="N245" s="107">
        <v>5000</v>
      </c>
      <c r="O245" s="98" t="s">
        <v>271</v>
      </c>
      <c r="P245" s="128">
        <f t="shared" si="47"/>
        <v>0</v>
      </c>
      <c r="Q245" s="128">
        <f t="shared" si="47"/>
        <v>0</v>
      </c>
      <c r="R245" s="128" t="s">
        <v>271</v>
      </c>
      <c r="S245" s="107">
        <f>T245</f>
        <v>5000</v>
      </c>
      <c r="T245" s="107">
        <v>5000</v>
      </c>
      <c r="U245" s="98" t="s">
        <v>271</v>
      </c>
      <c r="V245" s="107">
        <f>W245</f>
        <v>5000</v>
      </c>
      <c r="W245" s="107">
        <v>5000</v>
      </c>
      <c r="X245" s="98" t="s">
        <v>271</v>
      </c>
      <c r="Y245" s="347"/>
    </row>
    <row r="246" spans="1:25" ht="12.75" customHeight="1">
      <c r="A246" s="96"/>
      <c r="B246" s="98"/>
      <c r="C246" s="98"/>
      <c r="D246" s="139"/>
      <c r="E246" s="155" t="s">
        <v>388</v>
      </c>
      <c r="F246" s="158">
        <v>4269</v>
      </c>
      <c r="G246" s="212">
        <f>H246</f>
        <v>5927.6</v>
      </c>
      <c r="H246" s="212">
        <v>5927.6</v>
      </c>
      <c r="I246" s="98" t="s">
        <v>271</v>
      </c>
      <c r="J246" s="212">
        <f>K246</f>
        <v>12000</v>
      </c>
      <c r="K246" s="212">
        <v>12000</v>
      </c>
      <c r="L246" s="98" t="s">
        <v>271</v>
      </c>
      <c r="M246" s="107">
        <f>N246</f>
        <v>12000</v>
      </c>
      <c r="N246" s="107">
        <v>12000</v>
      </c>
      <c r="O246" s="98" t="s">
        <v>271</v>
      </c>
      <c r="P246" s="128">
        <f t="shared" si="47"/>
        <v>0</v>
      </c>
      <c r="Q246" s="128">
        <f t="shared" si="47"/>
        <v>0</v>
      </c>
      <c r="R246" s="128" t="s">
        <v>271</v>
      </c>
      <c r="S246" s="107">
        <f>T246</f>
        <v>12000</v>
      </c>
      <c r="T246" s="107">
        <v>12000</v>
      </c>
      <c r="U246" s="98" t="s">
        <v>271</v>
      </c>
      <c r="V246" s="107">
        <f>W246</f>
        <v>14000</v>
      </c>
      <c r="W246" s="107">
        <v>14000</v>
      </c>
      <c r="X246" s="98" t="s">
        <v>271</v>
      </c>
      <c r="Y246" s="347"/>
    </row>
    <row r="247" spans="1:25" ht="12.75" customHeight="1">
      <c r="A247" s="96"/>
      <c r="B247" s="98"/>
      <c r="C247" s="98"/>
      <c r="D247" s="139"/>
      <c r="E247" s="140" t="s">
        <v>502</v>
      </c>
      <c r="F247" s="134">
        <v>4819</v>
      </c>
      <c r="G247" s="212">
        <f>H247</f>
        <v>0</v>
      </c>
      <c r="H247" s="212">
        <v>0</v>
      </c>
      <c r="I247" s="98" t="s">
        <v>271</v>
      </c>
      <c r="J247" s="212">
        <f>K247</f>
        <v>300</v>
      </c>
      <c r="K247" s="212">
        <v>300</v>
      </c>
      <c r="L247" s="98" t="s">
        <v>271</v>
      </c>
      <c r="M247" s="107">
        <f>N247</f>
        <v>300</v>
      </c>
      <c r="N247" s="107">
        <v>300</v>
      </c>
      <c r="O247" s="98" t="s">
        <v>271</v>
      </c>
      <c r="P247" s="128">
        <f t="shared" si="47"/>
        <v>0</v>
      </c>
      <c r="Q247" s="128">
        <f t="shared" si="47"/>
        <v>0</v>
      </c>
      <c r="R247" s="128" t="s">
        <v>271</v>
      </c>
      <c r="S247" s="107">
        <f>T247</f>
        <v>300</v>
      </c>
      <c r="T247" s="107">
        <v>300</v>
      </c>
      <c r="U247" s="98" t="s">
        <v>271</v>
      </c>
      <c r="V247" s="107">
        <f>W247</f>
        <v>500</v>
      </c>
      <c r="W247" s="107">
        <v>500</v>
      </c>
      <c r="X247" s="98" t="s">
        <v>271</v>
      </c>
      <c r="Y247" s="347"/>
    </row>
    <row r="248" spans="1:25" ht="12.75" customHeight="1">
      <c r="A248" s="96"/>
      <c r="B248" s="98"/>
      <c r="C248" s="98"/>
      <c r="D248" s="139"/>
      <c r="E248" s="140" t="s">
        <v>14</v>
      </c>
      <c r="F248" s="141"/>
      <c r="G248" s="212"/>
      <c r="H248" s="212"/>
      <c r="I248" s="139"/>
      <c r="J248" s="212"/>
      <c r="K248" s="212"/>
      <c r="L248" s="139"/>
      <c r="M248" s="139"/>
      <c r="N248" s="139"/>
      <c r="O248" s="139"/>
      <c r="P248" s="128"/>
      <c r="Q248" s="128"/>
      <c r="R248" s="128"/>
      <c r="S248" s="139"/>
      <c r="T248" s="139"/>
      <c r="U248" s="139"/>
      <c r="V248" s="139"/>
      <c r="W248" s="139"/>
      <c r="X248" s="139"/>
      <c r="Y248" s="101"/>
    </row>
    <row r="249" spans="1:25" s="88" customFormat="1" ht="46.5" customHeight="1">
      <c r="A249" s="209" t="s">
        <v>503</v>
      </c>
      <c r="B249" s="210" t="s">
        <v>504</v>
      </c>
      <c r="C249" s="210" t="s">
        <v>245</v>
      </c>
      <c r="D249" s="100" t="s">
        <v>245</v>
      </c>
      <c r="E249" s="142" t="s">
        <v>505</v>
      </c>
      <c r="F249" s="145"/>
      <c r="G249" s="212">
        <f>H249+I249</f>
        <v>198264.7</v>
      </c>
      <c r="H249" s="212">
        <f>H251+H260+H264</f>
        <v>188446.6</v>
      </c>
      <c r="I249" s="100">
        <f>I251+I264</f>
        <v>9818.1</v>
      </c>
      <c r="J249" s="212">
        <f>K249+L249</f>
        <v>237212.79999999999</v>
      </c>
      <c r="K249" s="212">
        <f>K251+K260+K264</f>
        <v>237212.79999999999</v>
      </c>
      <c r="L249" s="100">
        <f>L251+L264</f>
        <v>0</v>
      </c>
      <c r="M249" s="100">
        <f>N249+O249</f>
        <v>1715400</v>
      </c>
      <c r="N249" s="100">
        <f>N251+N260+N264</f>
        <v>254000</v>
      </c>
      <c r="O249" s="100">
        <f>O251+O264</f>
        <v>1461400</v>
      </c>
      <c r="P249" s="128">
        <f>M249-J249</f>
        <v>1478187.2</v>
      </c>
      <c r="Q249" s="128">
        <f>N249-K249</f>
        <v>16787.200000000012</v>
      </c>
      <c r="R249" s="128">
        <f>O249-L249</f>
        <v>1461400</v>
      </c>
      <c r="S249" s="100">
        <f>T249+U249</f>
        <v>259000</v>
      </c>
      <c r="T249" s="100">
        <f>T251+T260+T264</f>
        <v>259000</v>
      </c>
      <c r="U249" s="100">
        <f>U251+U264</f>
        <v>0</v>
      </c>
      <c r="V249" s="100">
        <f>W249+X249</f>
        <v>272000</v>
      </c>
      <c r="W249" s="100">
        <f>W251+W260+W264</f>
        <v>272000</v>
      </c>
      <c r="X249" s="100">
        <f>X251+X264</f>
        <v>0</v>
      </c>
      <c r="Y249" s="103"/>
    </row>
    <row r="250" spans="1:25" ht="12.75" customHeight="1">
      <c r="A250" s="96"/>
      <c r="B250" s="98"/>
      <c r="C250" s="98"/>
      <c r="D250" s="139"/>
      <c r="E250" s="140" t="s">
        <v>14</v>
      </c>
      <c r="F250" s="141"/>
      <c r="G250" s="212"/>
      <c r="H250" s="212"/>
      <c r="I250" s="139"/>
      <c r="J250" s="212"/>
      <c r="K250" s="212"/>
      <c r="L250" s="139"/>
      <c r="M250" s="139"/>
      <c r="N250" s="139"/>
      <c r="O250" s="139"/>
      <c r="P250" s="128"/>
      <c r="Q250" s="128"/>
      <c r="R250" s="128"/>
      <c r="S250" s="139"/>
      <c r="T250" s="139"/>
      <c r="U250" s="139"/>
      <c r="V250" s="139"/>
      <c r="W250" s="139"/>
      <c r="X250" s="139"/>
      <c r="Y250" s="101"/>
    </row>
    <row r="251" spans="1:25" s="88" customFormat="1" ht="46.5" customHeight="1">
      <c r="A251" s="209" t="s">
        <v>506</v>
      </c>
      <c r="B251" s="210" t="s">
        <v>504</v>
      </c>
      <c r="C251" s="210" t="s">
        <v>312</v>
      </c>
      <c r="D251" s="100" t="s">
        <v>245</v>
      </c>
      <c r="E251" s="142" t="s">
        <v>507</v>
      </c>
      <c r="F251" s="145"/>
      <c r="G251" s="212">
        <f>H251+I251</f>
        <v>133928.70000000001</v>
      </c>
      <c r="H251" s="212">
        <f>H253</f>
        <v>125758.2</v>
      </c>
      <c r="I251" s="100">
        <f>I253</f>
        <v>8170.5</v>
      </c>
      <c r="J251" s="212">
        <f>K251+L251</f>
        <v>155000</v>
      </c>
      <c r="K251" s="212">
        <f>K253</f>
        <v>155000</v>
      </c>
      <c r="L251" s="100">
        <f>L253</f>
        <v>0</v>
      </c>
      <c r="M251" s="100">
        <f>N251+O251</f>
        <v>1631400</v>
      </c>
      <c r="N251" s="100">
        <f>N253</f>
        <v>170000</v>
      </c>
      <c r="O251" s="100">
        <f>O253</f>
        <v>1461400</v>
      </c>
      <c r="P251" s="100">
        <f>M251-J251</f>
        <v>1476400</v>
      </c>
      <c r="Q251" s="100">
        <f>N251-K251</f>
        <v>15000</v>
      </c>
      <c r="R251" s="100">
        <f>O251-L251</f>
        <v>1461400</v>
      </c>
      <c r="S251" s="100">
        <f>T251+U251</f>
        <v>175000</v>
      </c>
      <c r="T251" s="100">
        <f>T253</f>
        <v>175000</v>
      </c>
      <c r="U251" s="100">
        <f>U253</f>
        <v>0</v>
      </c>
      <c r="V251" s="100">
        <f>W251+X251</f>
        <v>185000</v>
      </c>
      <c r="W251" s="100">
        <f>W253</f>
        <v>185000</v>
      </c>
      <c r="X251" s="100">
        <f>X253</f>
        <v>0</v>
      </c>
      <c r="Y251" s="103"/>
    </row>
    <row r="252" spans="1:25" ht="12.75" customHeight="1">
      <c r="A252" s="96"/>
      <c r="B252" s="98"/>
      <c r="C252" s="98"/>
      <c r="D252" s="139"/>
      <c r="E252" s="140" t="s">
        <v>210</v>
      </c>
      <c r="F252" s="141"/>
      <c r="G252" s="212"/>
      <c r="H252" s="212"/>
      <c r="I252" s="139"/>
      <c r="J252" s="212"/>
      <c r="K252" s="212"/>
      <c r="L252" s="139"/>
      <c r="M252" s="139"/>
      <c r="N252" s="139"/>
      <c r="O252" s="139"/>
      <c r="P252" s="100"/>
      <c r="Q252" s="100"/>
      <c r="R252" s="100"/>
      <c r="S252" s="139"/>
      <c r="T252" s="139"/>
      <c r="U252" s="139"/>
      <c r="V252" s="139"/>
      <c r="W252" s="139"/>
      <c r="X252" s="139"/>
      <c r="Y252" s="101"/>
    </row>
    <row r="253" spans="1:25" ht="21" customHeight="1">
      <c r="A253" s="96" t="s">
        <v>508</v>
      </c>
      <c r="B253" s="98" t="s">
        <v>504</v>
      </c>
      <c r="C253" s="98" t="s">
        <v>312</v>
      </c>
      <c r="D253" s="98" t="s">
        <v>312</v>
      </c>
      <c r="E253" s="140" t="s">
        <v>509</v>
      </c>
      <c r="F253" s="141"/>
      <c r="G253" s="212">
        <f>H253+I253</f>
        <v>133928.70000000001</v>
      </c>
      <c r="H253" s="212">
        <f>H255+H256</f>
        <v>125758.2</v>
      </c>
      <c r="I253" s="100">
        <f>I257+I258+I259</f>
        <v>8170.5</v>
      </c>
      <c r="J253" s="212">
        <f>K253+L253</f>
        <v>155000</v>
      </c>
      <c r="K253" s="212">
        <f>K255+K256</f>
        <v>155000</v>
      </c>
      <c r="L253" s="100">
        <f>L257+L258+L259</f>
        <v>0</v>
      </c>
      <c r="M253" s="100">
        <f>N253+O253</f>
        <v>1631400</v>
      </c>
      <c r="N253" s="100">
        <f>N255+N256</f>
        <v>170000</v>
      </c>
      <c r="O253" s="100">
        <f>O257+O259</f>
        <v>1461400</v>
      </c>
      <c r="P253" s="100">
        <f>M253-J253</f>
        <v>1476400</v>
      </c>
      <c r="Q253" s="100">
        <f>N253-K253</f>
        <v>15000</v>
      </c>
      <c r="R253" s="100">
        <f>O253-L253</f>
        <v>1461400</v>
      </c>
      <c r="S253" s="100">
        <f>T253+U253</f>
        <v>175000</v>
      </c>
      <c r="T253" s="100">
        <f>T255+T256</f>
        <v>175000</v>
      </c>
      <c r="U253" s="100">
        <f>U257+U259</f>
        <v>0</v>
      </c>
      <c r="V253" s="100">
        <f>W253+X253</f>
        <v>185000</v>
      </c>
      <c r="W253" s="100">
        <f>W255+W256</f>
        <v>185000</v>
      </c>
      <c r="X253" s="100">
        <f>X257+X259</f>
        <v>0</v>
      </c>
      <c r="Y253" s="101"/>
    </row>
    <row r="254" spans="1:25" ht="12.75" customHeight="1">
      <c r="A254" s="96"/>
      <c r="B254" s="98"/>
      <c r="C254" s="98"/>
      <c r="D254" s="139"/>
      <c r="E254" s="140" t="s">
        <v>14</v>
      </c>
      <c r="F254" s="141"/>
      <c r="G254" s="212"/>
      <c r="H254" s="212"/>
      <c r="I254" s="139"/>
      <c r="J254" s="212"/>
      <c r="K254" s="212"/>
      <c r="L254" s="139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1"/>
    </row>
    <row r="255" spans="1:25" ht="22.5" customHeight="1">
      <c r="A255" s="96"/>
      <c r="B255" s="98"/>
      <c r="C255" s="98"/>
      <c r="D255" s="139"/>
      <c r="E255" s="153" t="s">
        <v>364</v>
      </c>
      <c r="F255" s="177">
        <v>4241</v>
      </c>
      <c r="G255" s="212">
        <f>H255</f>
        <v>58.9</v>
      </c>
      <c r="H255" s="212">
        <v>58.9</v>
      </c>
      <c r="I255" s="98" t="s">
        <v>271</v>
      </c>
      <c r="J255" s="212">
        <f>K255</f>
        <v>0</v>
      </c>
      <c r="K255" s="212">
        <v>0</v>
      </c>
      <c r="L255" s="98" t="s">
        <v>271</v>
      </c>
      <c r="M255" s="102">
        <f>N255</f>
        <v>0</v>
      </c>
      <c r="N255" s="102">
        <v>0</v>
      </c>
      <c r="O255" s="210" t="s">
        <v>271</v>
      </c>
      <c r="P255" s="100">
        <f>M255-J255</f>
        <v>0</v>
      </c>
      <c r="Q255" s="100">
        <f>N255-K255</f>
        <v>0</v>
      </c>
      <c r="R255" s="100" t="s">
        <v>271</v>
      </c>
      <c r="S255" s="102">
        <v>1500</v>
      </c>
      <c r="T255" s="102">
        <v>0</v>
      </c>
      <c r="U255" s="210" t="s">
        <v>271</v>
      </c>
      <c r="V255" s="102">
        <v>1500</v>
      </c>
      <c r="W255" s="102">
        <v>0</v>
      </c>
      <c r="X255" s="210" t="s">
        <v>271</v>
      </c>
      <c r="Y255" s="366" t="s">
        <v>510</v>
      </c>
    </row>
    <row r="256" spans="1:25" ht="36" customHeight="1">
      <c r="A256" s="96"/>
      <c r="B256" s="98"/>
      <c r="C256" s="98"/>
      <c r="D256" s="139"/>
      <c r="E256" s="186" t="s">
        <v>477</v>
      </c>
      <c r="F256" s="154">
        <v>4637</v>
      </c>
      <c r="G256" s="212">
        <f>H256</f>
        <v>125699.3</v>
      </c>
      <c r="H256" s="212">
        <v>125699.3</v>
      </c>
      <c r="I256" s="210" t="s">
        <v>271</v>
      </c>
      <c r="J256" s="212">
        <f>K256</f>
        <v>155000</v>
      </c>
      <c r="K256" s="212">
        <v>155000</v>
      </c>
      <c r="L256" s="210" t="s">
        <v>271</v>
      </c>
      <c r="M256" s="102">
        <f>N256</f>
        <v>170000</v>
      </c>
      <c r="N256" s="102">
        <v>170000</v>
      </c>
      <c r="O256" s="210" t="s">
        <v>271</v>
      </c>
      <c r="P256" s="100">
        <f>Q256+R256</f>
        <v>1476400</v>
      </c>
      <c r="Q256" s="100">
        <f>N256-K256</f>
        <v>15000</v>
      </c>
      <c r="R256" s="100">
        <f>R257+R259</f>
        <v>1461400</v>
      </c>
      <c r="S256" s="102">
        <f>T256</f>
        <v>175000</v>
      </c>
      <c r="T256" s="102">
        <v>175000</v>
      </c>
      <c r="U256" s="210" t="s">
        <v>271</v>
      </c>
      <c r="V256" s="102">
        <f>W256</f>
        <v>185000</v>
      </c>
      <c r="W256" s="102">
        <v>185000</v>
      </c>
      <c r="X256" s="210" t="s">
        <v>271</v>
      </c>
      <c r="Y256" s="367"/>
    </row>
    <row r="257" spans="1:25" ht="21" customHeight="1">
      <c r="A257" s="96"/>
      <c r="B257" s="98"/>
      <c r="C257" s="98"/>
      <c r="D257" s="139"/>
      <c r="E257" s="140" t="s">
        <v>378</v>
      </c>
      <c r="F257" s="134">
        <v>5112</v>
      </c>
      <c r="G257" s="212">
        <f>I257</f>
        <v>5669.5</v>
      </c>
      <c r="H257" s="212" t="s">
        <v>271</v>
      </c>
      <c r="I257" s="210">
        <v>5669.5</v>
      </c>
      <c r="J257" s="212">
        <f>L257</f>
        <v>0</v>
      </c>
      <c r="K257" s="212" t="s">
        <v>271</v>
      </c>
      <c r="L257" s="210">
        <v>0</v>
      </c>
      <c r="M257" s="102">
        <f>O257</f>
        <v>1461400</v>
      </c>
      <c r="N257" s="102" t="s">
        <v>271</v>
      </c>
      <c r="O257" s="102">
        <v>1461400</v>
      </c>
      <c r="P257" s="100">
        <f>R257</f>
        <v>1461400</v>
      </c>
      <c r="Q257" s="100" t="s">
        <v>271</v>
      </c>
      <c r="R257" s="100">
        <f>O257-L257</f>
        <v>1461400</v>
      </c>
      <c r="S257" s="102">
        <f>U257</f>
        <v>0</v>
      </c>
      <c r="T257" s="102" t="s">
        <v>271</v>
      </c>
      <c r="U257" s="102">
        <v>0</v>
      </c>
      <c r="V257" s="102">
        <f>X257</f>
        <v>0</v>
      </c>
      <c r="W257" s="102" t="s">
        <v>271</v>
      </c>
      <c r="X257" s="102">
        <v>0</v>
      </c>
      <c r="Y257" s="367"/>
    </row>
    <row r="258" spans="1:25" ht="24.75" customHeight="1">
      <c r="A258" s="96"/>
      <c r="B258" s="98"/>
      <c r="C258" s="98"/>
      <c r="D258" s="139"/>
      <c r="E258" s="140" t="s">
        <v>378</v>
      </c>
      <c r="F258" s="147">
        <v>5113</v>
      </c>
      <c r="G258" s="212">
        <f>I258</f>
        <v>0</v>
      </c>
      <c r="H258" s="212" t="s">
        <v>271</v>
      </c>
      <c r="I258" s="210">
        <v>0</v>
      </c>
      <c r="J258" s="212">
        <f>L258</f>
        <v>0</v>
      </c>
      <c r="K258" s="212" t="s">
        <v>271</v>
      </c>
      <c r="L258" s="210">
        <v>0</v>
      </c>
      <c r="M258" s="102">
        <f>O258</f>
        <v>0</v>
      </c>
      <c r="N258" s="102" t="s">
        <v>271</v>
      </c>
      <c r="O258" s="102">
        <v>0</v>
      </c>
      <c r="P258" s="100">
        <f>R258</f>
        <v>0</v>
      </c>
      <c r="Q258" s="100" t="s">
        <v>271</v>
      </c>
      <c r="R258" s="100">
        <f>O258-L258</f>
        <v>0</v>
      </c>
      <c r="S258" s="102">
        <v>0</v>
      </c>
      <c r="T258" s="102" t="s">
        <v>271</v>
      </c>
      <c r="U258" s="102">
        <v>0</v>
      </c>
      <c r="V258" s="102">
        <v>0</v>
      </c>
      <c r="W258" s="102" t="s">
        <v>271</v>
      </c>
      <c r="X258" s="102">
        <v>0</v>
      </c>
      <c r="Y258" s="367"/>
    </row>
    <row r="259" spans="1:25" ht="72.75" customHeight="1">
      <c r="A259" s="96"/>
      <c r="B259" s="98"/>
      <c r="C259" s="98"/>
      <c r="D259" s="139"/>
      <c r="E259" s="166" t="s">
        <v>350</v>
      </c>
      <c r="F259" s="147">
        <v>5122</v>
      </c>
      <c r="G259" s="212">
        <f>I259</f>
        <v>2501</v>
      </c>
      <c r="H259" s="212" t="s">
        <v>271</v>
      </c>
      <c r="I259" s="210">
        <v>2501</v>
      </c>
      <c r="J259" s="212">
        <f>L259</f>
        <v>0</v>
      </c>
      <c r="K259" s="212" t="s">
        <v>271</v>
      </c>
      <c r="L259" s="210">
        <v>0</v>
      </c>
      <c r="M259" s="102">
        <f>O259</f>
        <v>0</v>
      </c>
      <c r="N259" s="102" t="s">
        <v>271</v>
      </c>
      <c r="O259" s="102">
        <v>0</v>
      </c>
      <c r="P259" s="100">
        <f>R259</f>
        <v>0</v>
      </c>
      <c r="Q259" s="100" t="s">
        <v>271</v>
      </c>
      <c r="R259" s="100">
        <f>O259-L259</f>
        <v>0</v>
      </c>
      <c r="S259" s="102">
        <f>U259</f>
        <v>0</v>
      </c>
      <c r="T259" s="102" t="s">
        <v>271</v>
      </c>
      <c r="U259" s="102">
        <v>0</v>
      </c>
      <c r="V259" s="102">
        <f>X259</f>
        <v>0</v>
      </c>
      <c r="W259" s="102" t="s">
        <v>271</v>
      </c>
      <c r="X259" s="102">
        <v>0</v>
      </c>
      <c r="Y259" s="368"/>
    </row>
    <row r="260" spans="1:25" s="88" customFormat="1" ht="27.75" customHeight="1">
      <c r="A260" s="209" t="s">
        <v>511</v>
      </c>
      <c r="B260" s="210" t="s">
        <v>504</v>
      </c>
      <c r="C260" s="210" t="s">
        <v>383</v>
      </c>
      <c r="D260" s="100" t="s">
        <v>245</v>
      </c>
      <c r="E260" s="142" t="s">
        <v>512</v>
      </c>
      <c r="F260" s="145"/>
      <c r="G260" s="212">
        <f>H260</f>
        <v>0</v>
      </c>
      <c r="H260" s="212">
        <f>H263</f>
        <v>0</v>
      </c>
      <c r="I260" s="146" t="s">
        <v>271</v>
      </c>
      <c r="J260" s="212">
        <f>K260</f>
        <v>0</v>
      </c>
      <c r="K260" s="212">
        <f>K263</f>
        <v>0</v>
      </c>
      <c r="L260" s="146" t="s">
        <v>271</v>
      </c>
      <c r="M260" s="100">
        <v>0</v>
      </c>
      <c r="N260" s="100">
        <v>0</v>
      </c>
      <c r="O260" s="100" t="s">
        <v>271</v>
      </c>
      <c r="P260" s="100">
        <f>M260-J260</f>
        <v>0</v>
      </c>
      <c r="Q260" s="100">
        <f>N260-K260</f>
        <v>0</v>
      </c>
      <c r="R260" s="100" t="s">
        <v>271</v>
      </c>
      <c r="S260" s="100">
        <f>T260</f>
        <v>0</v>
      </c>
      <c r="T260" s="100">
        <f>T263</f>
        <v>0</v>
      </c>
      <c r="U260" s="100" t="s">
        <v>271</v>
      </c>
      <c r="V260" s="100">
        <f>W260</f>
        <v>0</v>
      </c>
      <c r="W260" s="100">
        <f>W263</f>
        <v>0</v>
      </c>
      <c r="X260" s="100" t="s">
        <v>271</v>
      </c>
      <c r="Y260" s="103"/>
    </row>
    <row r="261" spans="1:25" ht="12.75" customHeight="1">
      <c r="A261" s="96"/>
      <c r="B261" s="98"/>
      <c r="C261" s="98"/>
      <c r="D261" s="139"/>
      <c r="E261" s="140" t="s">
        <v>210</v>
      </c>
      <c r="F261" s="141"/>
      <c r="G261" s="212"/>
      <c r="H261" s="212"/>
      <c r="I261" s="139"/>
      <c r="J261" s="212"/>
      <c r="K261" s="212"/>
      <c r="L261" s="139"/>
      <c r="M261" s="139"/>
      <c r="N261" s="139"/>
      <c r="O261" s="139"/>
      <c r="P261" s="100"/>
      <c r="Q261" s="100"/>
      <c r="R261" s="100"/>
      <c r="S261" s="139"/>
      <c r="T261" s="139"/>
      <c r="U261" s="139"/>
      <c r="V261" s="139"/>
      <c r="W261" s="139"/>
      <c r="X261" s="139"/>
      <c r="Y261" s="101"/>
    </row>
    <row r="262" spans="1:25" ht="12.75" customHeight="1">
      <c r="A262" s="96"/>
      <c r="B262" s="98"/>
      <c r="C262" s="98"/>
      <c r="D262" s="139"/>
      <c r="E262" s="140" t="s">
        <v>14</v>
      </c>
      <c r="F262" s="141"/>
      <c r="G262" s="212"/>
      <c r="H262" s="212"/>
      <c r="I262" s="139"/>
      <c r="J262" s="212"/>
      <c r="K262" s="212"/>
      <c r="L262" s="139"/>
      <c r="M262" s="139"/>
      <c r="N262" s="139"/>
      <c r="O262" s="139"/>
      <c r="P262" s="100"/>
      <c r="Q262" s="100"/>
      <c r="R262" s="100"/>
      <c r="S262" s="139"/>
      <c r="T262" s="139"/>
      <c r="U262" s="139"/>
      <c r="V262" s="139"/>
      <c r="W262" s="139"/>
      <c r="X262" s="139"/>
      <c r="Y262" s="101"/>
    </row>
    <row r="263" spans="1:25" ht="18.75" customHeight="1">
      <c r="A263" s="96"/>
      <c r="B263" s="98"/>
      <c r="C263" s="98"/>
      <c r="D263" s="139"/>
      <c r="E263" s="169" t="s">
        <v>446</v>
      </c>
      <c r="F263" s="196">
        <v>4239</v>
      </c>
      <c r="G263" s="212">
        <f>H263</f>
        <v>0</v>
      </c>
      <c r="H263" s="212">
        <v>0</v>
      </c>
      <c r="I263" s="139" t="s">
        <v>271</v>
      </c>
      <c r="J263" s="212">
        <f>K263</f>
        <v>0</v>
      </c>
      <c r="K263" s="212">
        <v>0</v>
      </c>
      <c r="L263" s="139" t="s">
        <v>271</v>
      </c>
      <c r="M263" s="100">
        <v>0</v>
      </c>
      <c r="N263" s="100">
        <v>0</v>
      </c>
      <c r="O263" s="100" t="s">
        <v>271</v>
      </c>
      <c r="P263" s="100">
        <f>M263-J263</f>
        <v>0</v>
      </c>
      <c r="Q263" s="100">
        <f>N263-K263</f>
        <v>0</v>
      </c>
      <c r="R263" s="100" t="s">
        <v>271</v>
      </c>
      <c r="S263" s="100">
        <f>T263</f>
        <v>0</v>
      </c>
      <c r="T263" s="100">
        <v>0</v>
      </c>
      <c r="U263" s="100" t="s">
        <v>271</v>
      </c>
      <c r="V263" s="100">
        <f>W263</f>
        <v>0</v>
      </c>
      <c r="W263" s="100">
        <v>0</v>
      </c>
      <c r="X263" s="100" t="s">
        <v>271</v>
      </c>
      <c r="Y263" s="101"/>
    </row>
    <row r="264" spans="1:25" s="88" customFormat="1" ht="46.5" customHeight="1">
      <c r="A264" s="209" t="s">
        <v>513</v>
      </c>
      <c r="B264" s="210" t="s">
        <v>504</v>
      </c>
      <c r="C264" s="210" t="s">
        <v>360</v>
      </c>
      <c r="D264" s="100" t="s">
        <v>245</v>
      </c>
      <c r="E264" s="142" t="s">
        <v>514</v>
      </c>
      <c r="F264" s="145"/>
      <c r="G264" s="212">
        <f>H264+I264</f>
        <v>64336</v>
      </c>
      <c r="H264" s="212">
        <f>H266</f>
        <v>62688.4</v>
      </c>
      <c r="I264" s="100">
        <f>I266</f>
        <v>1647.6</v>
      </c>
      <c r="J264" s="212">
        <f>K264+L264</f>
        <v>82212.800000000003</v>
      </c>
      <c r="K264" s="212">
        <f>K266</f>
        <v>82212.800000000003</v>
      </c>
      <c r="L264" s="100">
        <f>L266</f>
        <v>0</v>
      </c>
      <c r="M264" s="100">
        <f>N264+O264</f>
        <v>84000</v>
      </c>
      <c r="N264" s="100">
        <f>N266</f>
        <v>84000</v>
      </c>
      <c r="O264" s="100">
        <f>O266</f>
        <v>0</v>
      </c>
      <c r="P264" s="128">
        <f>M264-J264</f>
        <v>1787.1999999999971</v>
      </c>
      <c r="Q264" s="128">
        <f>N264-K264</f>
        <v>1787.1999999999971</v>
      </c>
      <c r="R264" s="128">
        <f>O264-L264</f>
        <v>0</v>
      </c>
      <c r="S264" s="100">
        <f>T264+U264</f>
        <v>84000</v>
      </c>
      <c r="T264" s="100">
        <f>T266</f>
        <v>84000</v>
      </c>
      <c r="U264" s="100">
        <f>U266</f>
        <v>0</v>
      </c>
      <c r="V264" s="100">
        <f>W264+X264</f>
        <v>87000</v>
      </c>
      <c r="W264" s="100">
        <f>W266</f>
        <v>87000</v>
      </c>
      <c r="X264" s="100">
        <f>X266</f>
        <v>0</v>
      </c>
      <c r="Y264" s="103"/>
    </row>
    <row r="265" spans="1:25" ht="12.75" customHeight="1">
      <c r="A265" s="96"/>
      <c r="B265" s="98"/>
      <c r="C265" s="98"/>
      <c r="D265" s="139"/>
      <c r="E265" s="140" t="s">
        <v>210</v>
      </c>
      <c r="F265" s="141"/>
      <c r="G265" s="212"/>
      <c r="H265" s="212"/>
      <c r="I265" s="139"/>
      <c r="J265" s="212"/>
      <c r="K265" s="212"/>
      <c r="L265" s="139"/>
      <c r="M265" s="139"/>
      <c r="N265" s="139"/>
      <c r="O265" s="139"/>
      <c r="P265" s="128"/>
      <c r="Q265" s="128"/>
      <c r="R265" s="128"/>
      <c r="S265" s="139"/>
      <c r="T265" s="139"/>
      <c r="U265" s="139"/>
      <c r="V265" s="139"/>
      <c r="W265" s="139"/>
      <c r="X265" s="139"/>
      <c r="Y265" s="101"/>
    </row>
    <row r="266" spans="1:25" ht="21.75" customHeight="1">
      <c r="A266" s="209" t="s">
        <v>515</v>
      </c>
      <c r="B266" s="210" t="s">
        <v>504</v>
      </c>
      <c r="C266" s="210" t="s">
        <v>360</v>
      </c>
      <c r="D266" s="210" t="s">
        <v>312</v>
      </c>
      <c r="E266" s="189" t="s">
        <v>516</v>
      </c>
      <c r="F266" s="141"/>
      <c r="G266" s="212">
        <f>H266+I266</f>
        <v>64336</v>
      </c>
      <c r="H266" s="212">
        <f>H268+H269+H270+H271+H272+H273+H274+H275+H276+H277+H278</f>
        <v>62688.4</v>
      </c>
      <c r="I266" s="100">
        <f>I279</f>
        <v>1647.6</v>
      </c>
      <c r="J266" s="212">
        <f>K266+L266</f>
        <v>82212.800000000003</v>
      </c>
      <c r="K266" s="212">
        <f>K268+K269+K270+K271+K272+K273+K274+K275+K276+K277+K278</f>
        <v>82212.800000000003</v>
      </c>
      <c r="L266" s="100">
        <f>L279</f>
        <v>0</v>
      </c>
      <c r="M266" s="100">
        <f>N266+O266</f>
        <v>84000</v>
      </c>
      <c r="N266" s="100">
        <f>N268+N269+N270+N271+N272+N273+N274+N275+N276+N277</f>
        <v>84000</v>
      </c>
      <c r="O266" s="100">
        <f>O279</f>
        <v>0</v>
      </c>
      <c r="P266" s="128">
        <f>M266-J266</f>
        <v>1787.1999999999971</v>
      </c>
      <c r="Q266" s="128">
        <f>N266-K266</f>
        <v>1787.1999999999971</v>
      </c>
      <c r="R266" s="128">
        <f>O266-L266</f>
        <v>0</v>
      </c>
      <c r="S266" s="100">
        <f>T266+U266</f>
        <v>84000</v>
      </c>
      <c r="T266" s="100">
        <f>T268+T269+T270+T271+T272+T273+T274+T275+T276+T277</f>
        <v>84000</v>
      </c>
      <c r="U266" s="100">
        <f>U279</f>
        <v>0</v>
      </c>
      <c r="V266" s="100">
        <f>W266+X266</f>
        <v>87000</v>
      </c>
      <c r="W266" s="100">
        <f>W268+W269+W270+W271+W272+W273+W274+W275+W276+W277</f>
        <v>87000</v>
      </c>
      <c r="X266" s="100">
        <f>X279</f>
        <v>0</v>
      </c>
      <c r="Y266" s="101"/>
    </row>
    <row r="267" spans="1:25" ht="12.75" customHeight="1">
      <c r="A267" s="96"/>
      <c r="B267" s="98"/>
      <c r="C267" s="98"/>
      <c r="D267" s="139"/>
      <c r="E267" s="140" t="s">
        <v>14</v>
      </c>
      <c r="F267" s="141"/>
      <c r="G267" s="212"/>
      <c r="H267" s="212"/>
      <c r="I267" s="139"/>
      <c r="J267" s="212"/>
      <c r="K267" s="212"/>
      <c r="L267" s="139"/>
      <c r="M267" s="139"/>
      <c r="N267" s="139"/>
      <c r="O267" s="139"/>
      <c r="P267" s="128"/>
      <c r="Q267" s="128"/>
      <c r="R267" s="128"/>
      <c r="S267" s="139"/>
      <c r="T267" s="139"/>
      <c r="U267" s="139"/>
      <c r="V267" s="139"/>
      <c r="W267" s="139"/>
      <c r="X267" s="139"/>
      <c r="Y267" s="101"/>
    </row>
    <row r="268" spans="1:25" s="88" customFormat="1" ht="22.5" customHeight="1">
      <c r="A268" s="209"/>
      <c r="B268" s="210"/>
      <c r="C268" s="210"/>
      <c r="D268" s="100"/>
      <c r="E268" s="153" t="s">
        <v>488</v>
      </c>
      <c r="F268" s="158">
        <v>4111</v>
      </c>
      <c r="G268" s="212">
        <f t="shared" ref="G268:G278" si="48">H268</f>
        <v>16823.400000000001</v>
      </c>
      <c r="H268" s="212">
        <v>16823.400000000001</v>
      </c>
      <c r="I268" s="100" t="s">
        <v>271</v>
      </c>
      <c r="J268" s="212">
        <f t="shared" ref="J268:J278" si="49">K268</f>
        <v>0</v>
      </c>
      <c r="K268" s="212">
        <v>0</v>
      </c>
      <c r="L268" s="100" t="s">
        <v>271</v>
      </c>
      <c r="M268" s="100">
        <f t="shared" ref="M268:M277" si="50">N268</f>
        <v>0</v>
      </c>
      <c r="N268" s="100">
        <v>0</v>
      </c>
      <c r="O268" s="100" t="s">
        <v>271</v>
      </c>
      <c r="P268" s="100">
        <f t="shared" ref="P268:P277" si="51">M268-J268</f>
        <v>0</v>
      </c>
      <c r="Q268" s="100">
        <f t="shared" ref="Q268:Q277" si="52">N268-K268</f>
        <v>0</v>
      </c>
      <c r="R268" s="100" t="s">
        <v>271</v>
      </c>
      <c r="S268" s="100">
        <f t="shared" ref="S268:S277" si="53">T268</f>
        <v>0</v>
      </c>
      <c r="T268" s="100">
        <v>0</v>
      </c>
      <c r="U268" s="100" t="s">
        <v>271</v>
      </c>
      <c r="V268" s="100">
        <f t="shared" ref="V268:V277" si="54">W268</f>
        <v>0</v>
      </c>
      <c r="W268" s="100">
        <v>0</v>
      </c>
      <c r="X268" s="100" t="s">
        <v>271</v>
      </c>
      <c r="Y268" s="197"/>
    </row>
    <row r="269" spans="1:25" s="88" customFormat="1" ht="18.75" customHeight="1">
      <c r="A269" s="209"/>
      <c r="B269" s="210"/>
      <c r="C269" s="210"/>
      <c r="D269" s="100"/>
      <c r="E269" s="153" t="s">
        <v>489</v>
      </c>
      <c r="F269" s="158">
        <v>4212</v>
      </c>
      <c r="G269" s="212">
        <f t="shared" si="48"/>
        <v>848.5</v>
      </c>
      <c r="H269" s="212">
        <v>848.5</v>
      </c>
      <c r="I269" s="100" t="s">
        <v>271</v>
      </c>
      <c r="J269" s="212">
        <f t="shared" si="49"/>
        <v>200</v>
      </c>
      <c r="K269" s="212">
        <v>200</v>
      </c>
      <c r="L269" s="100" t="s">
        <v>271</v>
      </c>
      <c r="M269" s="100">
        <f t="shared" si="50"/>
        <v>0</v>
      </c>
      <c r="N269" s="100">
        <v>0</v>
      </c>
      <c r="O269" s="100" t="s">
        <v>271</v>
      </c>
      <c r="P269" s="100">
        <f t="shared" si="51"/>
        <v>-200</v>
      </c>
      <c r="Q269" s="100">
        <f t="shared" si="52"/>
        <v>-200</v>
      </c>
      <c r="R269" s="100" t="s">
        <v>271</v>
      </c>
      <c r="S269" s="100">
        <f t="shared" si="53"/>
        <v>0</v>
      </c>
      <c r="T269" s="100">
        <v>0</v>
      </c>
      <c r="U269" s="100" t="s">
        <v>271</v>
      </c>
      <c r="V269" s="100">
        <f t="shared" si="54"/>
        <v>0</v>
      </c>
      <c r="W269" s="100">
        <v>0</v>
      </c>
      <c r="X269" s="100" t="s">
        <v>271</v>
      </c>
      <c r="Y269" s="299" t="s">
        <v>517</v>
      </c>
    </row>
    <row r="270" spans="1:25" s="88" customFormat="1" ht="18.75" customHeight="1">
      <c r="A270" s="209"/>
      <c r="B270" s="210"/>
      <c r="C270" s="210"/>
      <c r="D270" s="100"/>
      <c r="E270" s="153" t="s">
        <v>490</v>
      </c>
      <c r="F270" s="158">
        <v>4213</v>
      </c>
      <c r="G270" s="212">
        <f t="shared" si="48"/>
        <v>225.7</v>
      </c>
      <c r="H270" s="212">
        <v>225.7</v>
      </c>
      <c r="I270" s="100" t="s">
        <v>271</v>
      </c>
      <c r="J270" s="212">
        <f t="shared" si="49"/>
        <v>12.8</v>
      </c>
      <c r="K270" s="212">
        <v>12.8</v>
      </c>
      <c r="L270" s="100" t="s">
        <v>271</v>
      </c>
      <c r="M270" s="100">
        <f t="shared" si="50"/>
        <v>0</v>
      </c>
      <c r="N270" s="100">
        <v>0</v>
      </c>
      <c r="O270" s="100" t="s">
        <v>271</v>
      </c>
      <c r="P270" s="100">
        <f t="shared" si="51"/>
        <v>-12.8</v>
      </c>
      <c r="Q270" s="100">
        <f t="shared" si="52"/>
        <v>-12.8</v>
      </c>
      <c r="R270" s="100" t="s">
        <v>271</v>
      </c>
      <c r="S270" s="100">
        <f t="shared" si="53"/>
        <v>0</v>
      </c>
      <c r="T270" s="100">
        <v>0</v>
      </c>
      <c r="U270" s="100" t="s">
        <v>271</v>
      </c>
      <c r="V270" s="100">
        <f t="shared" si="54"/>
        <v>0</v>
      </c>
      <c r="W270" s="100">
        <v>0</v>
      </c>
      <c r="X270" s="100" t="s">
        <v>271</v>
      </c>
      <c r="Y270" s="299"/>
    </row>
    <row r="271" spans="1:25" s="88" customFormat="1" ht="15" customHeight="1">
      <c r="A271" s="209"/>
      <c r="B271" s="210"/>
      <c r="C271" s="210"/>
      <c r="D271" s="100"/>
      <c r="E271" s="169" t="s">
        <v>446</v>
      </c>
      <c r="F271" s="196">
        <v>4239</v>
      </c>
      <c r="G271" s="212">
        <f t="shared" si="48"/>
        <v>618</v>
      </c>
      <c r="H271" s="212">
        <v>618</v>
      </c>
      <c r="I271" s="100" t="s">
        <v>271</v>
      </c>
      <c r="J271" s="212">
        <f t="shared" si="49"/>
        <v>0</v>
      </c>
      <c r="K271" s="212">
        <v>0</v>
      </c>
      <c r="L271" s="100" t="s">
        <v>271</v>
      </c>
      <c r="M271" s="100">
        <f t="shared" si="50"/>
        <v>0</v>
      </c>
      <c r="N271" s="100">
        <v>0</v>
      </c>
      <c r="O271" s="100" t="s">
        <v>271</v>
      </c>
      <c r="P271" s="100">
        <f t="shared" si="51"/>
        <v>0</v>
      </c>
      <c r="Q271" s="100">
        <f t="shared" si="52"/>
        <v>0</v>
      </c>
      <c r="R271" s="100" t="s">
        <v>271</v>
      </c>
      <c r="S271" s="100">
        <f t="shared" si="53"/>
        <v>0</v>
      </c>
      <c r="T271" s="100">
        <v>0</v>
      </c>
      <c r="U271" s="100" t="s">
        <v>271</v>
      </c>
      <c r="V271" s="100">
        <f t="shared" si="54"/>
        <v>0</v>
      </c>
      <c r="W271" s="100">
        <v>0</v>
      </c>
      <c r="X271" s="100" t="s">
        <v>271</v>
      </c>
      <c r="Y271" s="299"/>
    </row>
    <row r="272" spans="1:25" s="88" customFormat="1" ht="15" customHeight="1">
      <c r="A272" s="209"/>
      <c r="B272" s="210"/>
      <c r="C272" s="210"/>
      <c r="D272" s="100"/>
      <c r="E272" s="153" t="s">
        <v>364</v>
      </c>
      <c r="F272" s="177">
        <v>4241</v>
      </c>
      <c r="G272" s="212">
        <f t="shared" si="48"/>
        <v>84.7</v>
      </c>
      <c r="H272" s="212">
        <v>84.7</v>
      </c>
      <c r="I272" s="100" t="s">
        <v>271</v>
      </c>
      <c r="J272" s="212">
        <f t="shared" si="49"/>
        <v>0</v>
      </c>
      <c r="K272" s="212">
        <v>0</v>
      </c>
      <c r="L272" s="100" t="s">
        <v>271</v>
      </c>
      <c r="M272" s="100">
        <f t="shared" si="50"/>
        <v>0</v>
      </c>
      <c r="N272" s="100">
        <v>0</v>
      </c>
      <c r="O272" s="100" t="s">
        <v>271</v>
      </c>
      <c r="P272" s="100">
        <f t="shared" si="51"/>
        <v>0</v>
      </c>
      <c r="Q272" s="100">
        <f t="shared" si="52"/>
        <v>0</v>
      </c>
      <c r="R272" s="100" t="s">
        <v>271</v>
      </c>
      <c r="S272" s="100">
        <f t="shared" si="53"/>
        <v>0</v>
      </c>
      <c r="T272" s="100">
        <v>0</v>
      </c>
      <c r="U272" s="100" t="s">
        <v>271</v>
      </c>
      <c r="V272" s="100">
        <f t="shared" si="54"/>
        <v>0</v>
      </c>
      <c r="W272" s="100">
        <v>0</v>
      </c>
      <c r="X272" s="100" t="s">
        <v>271</v>
      </c>
      <c r="Y272" s="299"/>
    </row>
    <row r="273" spans="1:25" s="88" customFormat="1" ht="15" customHeight="1">
      <c r="A273" s="209"/>
      <c r="B273" s="210"/>
      <c r="C273" s="210"/>
      <c r="D273" s="100"/>
      <c r="E273" s="153" t="s">
        <v>492</v>
      </c>
      <c r="F273" s="158">
        <v>4261</v>
      </c>
      <c r="G273" s="212">
        <f t="shared" si="48"/>
        <v>25</v>
      </c>
      <c r="H273" s="212">
        <v>25</v>
      </c>
      <c r="I273" s="100" t="s">
        <v>271</v>
      </c>
      <c r="J273" s="212">
        <f t="shared" si="49"/>
        <v>0</v>
      </c>
      <c r="K273" s="212">
        <v>0</v>
      </c>
      <c r="L273" s="100" t="s">
        <v>271</v>
      </c>
      <c r="M273" s="100">
        <f t="shared" si="50"/>
        <v>0</v>
      </c>
      <c r="N273" s="100">
        <v>0</v>
      </c>
      <c r="O273" s="100" t="s">
        <v>271</v>
      </c>
      <c r="P273" s="100">
        <f t="shared" si="51"/>
        <v>0</v>
      </c>
      <c r="Q273" s="100">
        <f t="shared" si="52"/>
        <v>0</v>
      </c>
      <c r="R273" s="100" t="s">
        <v>271</v>
      </c>
      <c r="S273" s="100">
        <f t="shared" si="53"/>
        <v>0</v>
      </c>
      <c r="T273" s="100">
        <v>0</v>
      </c>
      <c r="U273" s="100" t="s">
        <v>271</v>
      </c>
      <c r="V273" s="100">
        <f t="shared" si="54"/>
        <v>0</v>
      </c>
      <c r="W273" s="100">
        <v>0</v>
      </c>
      <c r="X273" s="100" t="s">
        <v>271</v>
      </c>
      <c r="Y273" s="299"/>
    </row>
    <row r="274" spans="1:25" s="88" customFormat="1" ht="15" customHeight="1">
      <c r="A274" s="209"/>
      <c r="B274" s="210"/>
      <c r="C274" s="210"/>
      <c r="D274" s="100"/>
      <c r="E274" s="155" t="s">
        <v>518</v>
      </c>
      <c r="F274" s="158">
        <v>4266</v>
      </c>
      <c r="G274" s="212">
        <f t="shared" si="48"/>
        <v>20</v>
      </c>
      <c r="H274" s="212">
        <v>20</v>
      </c>
      <c r="I274" s="100" t="s">
        <v>271</v>
      </c>
      <c r="J274" s="212">
        <f t="shared" si="49"/>
        <v>0</v>
      </c>
      <c r="K274" s="212">
        <v>0</v>
      </c>
      <c r="L274" s="100" t="s">
        <v>271</v>
      </c>
      <c r="M274" s="100">
        <f t="shared" si="50"/>
        <v>0</v>
      </c>
      <c r="N274" s="100">
        <v>0</v>
      </c>
      <c r="O274" s="100" t="s">
        <v>271</v>
      </c>
      <c r="P274" s="100">
        <f t="shared" si="51"/>
        <v>0</v>
      </c>
      <c r="Q274" s="100">
        <f t="shared" si="52"/>
        <v>0</v>
      </c>
      <c r="R274" s="100" t="s">
        <v>271</v>
      </c>
      <c r="S274" s="100">
        <f t="shared" si="53"/>
        <v>0</v>
      </c>
      <c r="T274" s="100">
        <v>0</v>
      </c>
      <c r="U274" s="100" t="s">
        <v>271</v>
      </c>
      <c r="V274" s="100">
        <f t="shared" si="54"/>
        <v>0</v>
      </c>
      <c r="W274" s="100">
        <v>0</v>
      </c>
      <c r="X274" s="100" t="s">
        <v>271</v>
      </c>
      <c r="Y274" s="299"/>
    </row>
    <row r="275" spans="1:25" s="88" customFormat="1" ht="17.25" customHeight="1">
      <c r="A275" s="209"/>
      <c r="B275" s="210"/>
      <c r="C275" s="210"/>
      <c r="D275" s="100"/>
      <c r="E275" s="155" t="s">
        <v>493</v>
      </c>
      <c r="F275" s="158">
        <v>4267</v>
      </c>
      <c r="G275" s="212">
        <f t="shared" si="48"/>
        <v>80</v>
      </c>
      <c r="H275" s="212">
        <v>80</v>
      </c>
      <c r="I275" s="100" t="s">
        <v>271</v>
      </c>
      <c r="J275" s="212">
        <f t="shared" si="49"/>
        <v>0</v>
      </c>
      <c r="K275" s="212">
        <v>0</v>
      </c>
      <c r="L275" s="100" t="s">
        <v>271</v>
      </c>
      <c r="M275" s="100">
        <f t="shared" si="50"/>
        <v>0</v>
      </c>
      <c r="N275" s="100">
        <v>0</v>
      </c>
      <c r="O275" s="100" t="s">
        <v>271</v>
      </c>
      <c r="P275" s="100">
        <f t="shared" si="51"/>
        <v>0</v>
      </c>
      <c r="Q275" s="100">
        <f t="shared" si="52"/>
        <v>0</v>
      </c>
      <c r="R275" s="100" t="s">
        <v>271</v>
      </c>
      <c r="S275" s="100">
        <f t="shared" si="53"/>
        <v>0</v>
      </c>
      <c r="T275" s="100">
        <v>0</v>
      </c>
      <c r="U275" s="100" t="s">
        <v>271</v>
      </c>
      <c r="V275" s="100">
        <f t="shared" si="54"/>
        <v>0</v>
      </c>
      <c r="W275" s="100">
        <v>0</v>
      </c>
      <c r="X275" s="100" t="s">
        <v>271</v>
      </c>
      <c r="Y275" s="299"/>
    </row>
    <row r="276" spans="1:25" s="88" customFormat="1" ht="17.25" customHeight="1">
      <c r="A276" s="209"/>
      <c r="B276" s="210"/>
      <c r="C276" s="210"/>
      <c r="D276" s="100"/>
      <c r="E276" s="155" t="s">
        <v>388</v>
      </c>
      <c r="F276" s="158">
        <v>4269</v>
      </c>
      <c r="G276" s="212">
        <f t="shared" si="48"/>
        <v>538.1</v>
      </c>
      <c r="H276" s="212">
        <v>538.1</v>
      </c>
      <c r="I276" s="100" t="s">
        <v>271</v>
      </c>
      <c r="J276" s="212">
        <f t="shared" si="49"/>
        <v>0</v>
      </c>
      <c r="K276" s="212">
        <v>0</v>
      </c>
      <c r="L276" s="100" t="s">
        <v>271</v>
      </c>
      <c r="M276" s="100">
        <f t="shared" si="50"/>
        <v>0</v>
      </c>
      <c r="N276" s="100">
        <v>0</v>
      </c>
      <c r="O276" s="100" t="s">
        <v>271</v>
      </c>
      <c r="P276" s="100">
        <f t="shared" si="51"/>
        <v>0</v>
      </c>
      <c r="Q276" s="100">
        <f t="shared" si="52"/>
        <v>0</v>
      </c>
      <c r="R276" s="100" t="s">
        <v>271</v>
      </c>
      <c r="S276" s="100">
        <f t="shared" si="53"/>
        <v>0</v>
      </c>
      <c r="T276" s="100">
        <v>0</v>
      </c>
      <c r="U276" s="100" t="s">
        <v>271</v>
      </c>
      <c r="V276" s="100">
        <f t="shared" si="54"/>
        <v>0</v>
      </c>
      <c r="W276" s="100">
        <v>0</v>
      </c>
      <c r="X276" s="100" t="s">
        <v>271</v>
      </c>
      <c r="Y276" s="299"/>
    </row>
    <row r="277" spans="1:25" s="88" customFormat="1" ht="33" customHeight="1">
      <c r="A277" s="209"/>
      <c r="B277" s="210"/>
      <c r="C277" s="210"/>
      <c r="D277" s="100"/>
      <c r="E277" s="186" t="s">
        <v>477</v>
      </c>
      <c r="F277" s="154">
        <v>4637</v>
      </c>
      <c r="G277" s="212">
        <f t="shared" si="48"/>
        <v>43425</v>
      </c>
      <c r="H277" s="212">
        <v>43425</v>
      </c>
      <c r="I277" s="100" t="s">
        <v>271</v>
      </c>
      <c r="J277" s="212">
        <f t="shared" si="49"/>
        <v>82000</v>
      </c>
      <c r="K277" s="212">
        <v>82000</v>
      </c>
      <c r="L277" s="100" t="s">
        <v>271</v>
      </c>
      <c r="M277" s="100">
        <f t="shared" si="50"/>
        <v>84000</v>
      </c>
      <c r="N277" s="100">
        <v>84000</v>
      </c>
      <c r="O277" s="100" t="s">
        <v>271</v>
      </c>
      <c r="P277" s="100">
        <f t="shared" si="51"/>
        <v>2000</v>
      </c>
      <c r="Q277" s="100">
        <f t="shared" si="52"/>
        <v>2000</v>
      </c>
      <c r="R277" s="100" t="s">
        <v>271</v>
      </c>
      <c r="S277" s="100">
        <f t="shared" si="53"/>
        <v>84000</v>
      </c>
      <c r="T277" s="100">
        <v>84000</v>
      </c>
      <c r="U277" s="100" t="s">
        <v>271</v>
      </c>
      <c r="V277" s="100">
        <f t="shared" si="54"/>
        <v>87000</v>
      </c>
      <c r="W277" s="100">
        <v>87000</v>
      </c>
      <c r="X277" s="100" t="s">
        <v>271</v>
      </c>
      <c r="Y277" s="299"/>
    </row>
    <row r="278" spans="1:25" s="88" customFormat="1" ht="17.25" customHeight="1">
      <c r="A278" s="209"/>
      <c r="B278" s="210"/>
      <c r="C278" s="210"/>
      <c r="D278" s="100"/>
      <c r="E278" s="186" t="s">
        <v>519</v>
      </c>
      <c r="F278" s="154">
        <v>4639</v>
      </c>
      <c r="G278" s="212">
        <f t="shared" si="48"/>
        <v>0</v>
      </c>
      <c r="H278" s="212">
        <v>0</v>
      </c>
      <c r="I278" s="100" t="s">
        <v>271</v>
      </c>
      <c r="J278" s="212">
        <f t="shared" si="49"/>
        <v>0</v>
      </c>
      <c r="K278" s="212">
        <v>0</v>
      </c>
      <c r="L278" s="100" t="s">
        <v>271</v>
      </c>
      <c r="M278" s="100">
        <v>0</v>
      </c>
      <c r="N278" s="100">
        <v>0</v>
      </c>
      <c r="O278" s="100" t="s">
        <v>271</v>
      </c>
      <c r="P278" s="100">
        <v>0</v>
      </c>
      <c r="Q278" s="100">
        <f>N278-K278</f>
        <v>0</v>
      </c>
      <c r="R278" s="100" t="s">
        <v>271</v>
      </c>
      <c r="S278" s="100">
        <v>0</v>
      </c>
      <c r="T278" s="100">
        <v>0</v>
      </c>
      <c r="U278" s="100" t="s">
        <v>271</v>
      </c>
      <c r="V278" s="100">
        <v>0</v>
      </c>
      <c r="W278" s="100">
        <v>0</v>
      </c>
      <c r="X278" s="100" t="s">
        <v>271</v>
      </c>
      <c r="Y278" s="299"/>
    </row>
    <row r="279" spans="1:25" s="88" customFormat="1" ht="26.25" customHeight="1">
      <c r="A279" s="209"/>
      <c r="B279" s="210"/>
      <c r="C279" s="210"/>
      <c r="D279" s="100"/>
      <c r="E279" s="140" t="s">
        <v>378</v>
      </c>
      <c r="F279" s="158">
        <v>5112</v>
      </c>
      <c r="G279" s="100">
        <f>I279</f>
        <v>1647.6</v>
      </c>
      <c r="H279" s="212" t="s">
        <v>271</v>
      </c>
      <c r="I279" s="100">
        <v>1647.6</v>
      </c>
      <c r="J279" s="100">
        <f>L279</f>
        <v>0</v>
      </c>
      <c r="K279" s="212" t="s">
        <v>271</v>
      </c>
      <c r="L279" s="100">
        <v>0</v>
      </c>
      <c r="M279" s="146">
        <f>O279</f>
        <v>0</v>
      </c>
      <c r="N279" s="100" t="s">
        <v>271</v>
      </c>
      <c r="O279" s="146">
        <v>0</v>
      </c>
      <c r="P279" s="100">
        <f>R279</f>
        <v>0</v>
      </c>
      <c r="Q279" s="100" t="s">
        <v>271</v>
      </c>
      <c r="R279" s="100">
        <f>O279-L279</f>
        <v>0</v>
      </c>
      <c r="S279" s="100">
        <f>U279</f>
        <v>0</v>
      </c>
      <c r="T279" s="100" t="s">
        <v>271</v>
      </c>
      <c r="U279" s="100">
        <v>0</v>
      </c>
      <c r="V279" s="100">
        <f>X279</f>
        <v>0</v>
      </c>
      <c r="W279" s="100" t="s">
        <v>271</v>
      </c>
      <c r="X279" s="100">
        <v>0</v>
      </c>
      <c r="Y279" s="299"/>
    </row>
    <row r="280" spans="1:25" s="88" customFormat="1" ht="24.75" customHeight="1">
      <c r="A280" s="209"/>
      <c r="B280" s="210"/>
      <c r="C280" s="210"/>
      <c r="D280" s="100"/>
      <c r="E280" s="155" t="s">
        <v>520</v>
      </c>
      <c r="F280" s="158">
        <v>5113</v>
      </c>
      <c r="G280" s="100">
        <f>I280</f>
        <v>0</v>
      </c>
      <c r="H280" s="212" t="s">
        <v>271</v>
      </c>
      <c r="I280" s="100">
        <v>0</v>
      </c>
      <c r="J280" s="100">
        <f>L280</f>
        <v>0</v>
      </c>
      <c r="K280" s="212" t="s">
        <v>271</v>
      </c>
      <c r="L280" s="100">
        <v>0</v>
      </c>
      <c r="M280" s="146">
        <f>O280</f>
        <v>0</v>
      </c>
      <c r="N280" s="100" t="s">
        <v>271</v>
      </c>
      <c r="O280" s="146">
        <v>0</v>
      </c>
      <c r="P280" s="100">
        <f>M280-J280</f>
        <v>0</v>
      </c>
      <c r="Q280" s="100" t="s">
        <v>271</v>
      </c>
      <c r="R280" s="100">
        <f>O280-L280</f>
        <v>0</v>
      </c>
      <c r="S280" s="100">
        <f>U280</f>
        <v>0</v>
      </c>
      <c r="T280" s="100" t="s">
        <v>271</v>
      </c>
      <c r="U280" s="100">
        <v>0</v>
      </c>
      <c r="V280" s="100">
        <f>X280</f>
        <v>0</v>
      </c>
      <c r="W280" s="100" t="s">
        <v>271</v>
      </c>
      <c r="X280" s="100">
        <v>0</v>
      </c>
      <c r="Y280" s="300"/>
    </row>
    <row r="281" spans="1:25" s="88" customFormat="1" ht="46.5" customHeight="1">
      <c r="A281" s="209" t="s">
        <v>521</v>
      </c>
      <c r="B281" s="210" t="s">
        <v>522</v>
      </c>
      <c r="C281" s="210" t="s">
        <v>245</v>
      </c>
      <c r="D281" s="100" t="s">
        <v>245</v>
      </c>
      <c r="E281" s="142" t="s">
        <v>523</v>
      </c>
      <c r="F281" s="145"/>
      <c r="G281" s="212">
        <f>H281</f>
        <v>3575</v>
      </c>
      <c r="H281" s="212">
        <f>H283+H288</f>
        <v>3575</v>
      </c>
      <c r="I281" s="100" t="s">
        <v>271</v>
      </c>
      <c r="J281" s="212">
        <f>K281</f>
        <v>8500</v>
      </c>
      <c r="K281" s="212">
        <f>K283+K288</f>
        <v>8500</v>
      </c>
      <c r="L281" s="100" t="s">
        <v>271</v>
      </c>
      <c r="M281" s="100">
        <f>N281</f>
        <v>4500</v>
      </c>
      <c r="N281" s="100">
        <f>N283+N288</f>
        <v>4500</v>
      </c>
      <c r="O281" s="100" t="s">
        <v>271</v>
      </c>
      <c r="P281" s="100">
        <f>M281-J281</f>
        <v>-4000</v>
      </c>
      <c r="Q281" s="100">
        <f>N281-K281</f>
        <v>-4000</v>
      </c>
      <c r="R281" s="100" t="s">
        <v>271</v>
      </c>
      <c r="S281" s="100">
        <f>T281</f>
        <v>4500</v>
      </c>
      <c r="T281" s="100">
        <f>T283+T288</f>
        <v>4500</v>
      </c>
      <c r="U281" s="100" t="s">
        <v>271</v>
      </c>
      <c r="V281" s="100">
        <f>W281</f>
        <v>4500</v>
      </c>
      <c r="W281" s="100">
        <f>W283+W288</f>
        <v>4500</v>
      </c>
      <c r="X281" s="100" t="s">
        <v>271</v>
      </c>
      <c r="Y281" s="103"/>
    </row>
    <row r="282" spans="1:25" ht="12.75" customHeight="1">
      <c r="A282" s="96"/>
      <c r="B282" s="98"/>
      <c r="C282" s="98"/>
      <c r="D282" s="139"/>
      <c r="E282" s="140" t="s">
        <v>14</v>
      </c>
      <c r="F282" s="141"/>
      <c r="G282" s="212"/>
      <c r="H282" s="212"/>
      <c r="I282" s="139"/>
      <c r="J282" s="212"/>
      <c r="K282" s="212"/>
      <c r="L282" s="139"/>
      <c r="M282" s="139"/>
      <c r="N282" s="139"/>
      <c r="O282" s="139"/>
      <c r="P282" s="100"/>
      <c r="Q282" s="100"/>
      <c r="R282" s="100"/>
      <c r="S282" s="139"/>
      <c r="T282" s="139"/>
      <c r="U282" s="139"/>
      <c r="V282" s="139"/>
      <c r="W282" s="139"/>
      <c r="X282" s="139"/>
      <c r="Y282" s="101"/>
    </row>
    <row r="283" spans="1:25" s="88" customFormat="1" ht="31.5" customHeight="1">
      <c r="A283" s="209" t="s">
        <v>524</v>
      </c>
      <c r="B283" s="210" t="s">
        <v>522</v>
      </c>
      <c r="C283" s="210" t="s">
        <v>353</v>
      </c>
      <c r="D283" s="100" t="s">
        <v>245</v>
      </c>
      <c r="E283" s="142" t="s">
        <v>525</v>
      </c>
      <c r="F283" s="145"/>
      <c r="G283" s="212">
        <f>H283</f>
        <v>600</v>
      </c>
      <c r="H283" s="212">
        <f>H285</f>
        <v>600</v>
      </c>
      <c r="I283" s="100" t="s">
        <v>271</v>
      </c>
      <c r="J283" s="212">
        <f>K283</f>
        <v>500</v>
      </c>
      <c r="K283" s="212">
        <f>K285</f>
        <v>500</v>
      </c>
      <c r="L283" s="100" t="s">
        <v>271</v>
      </c>
      <c r="M283" s="100">
        <v>500</v>
      </c>
      <c r="N283" s="100">
        <v>500</v>
      </c>
      <c r="O283" s="100" t="s">
        <v>271</v>
      </c>
      <c r="P283" s="100">
        <f>M283-J283</f>
        <v>0</v>
      </c>
      <c r="Q283" s="100">
        <f>N283-K283</f>
        <v>0</v>
      </c>
      <c r="R283" s="100" t="s">
        <v>271</v>
      </c>
      <c r="S283" s="100">
        <v>500</v>
      </c>
      <c r="T283" s="100">
        <v>500</v>
      </c>
      <c r="U283" s="100" t="s">
        <v>271</v>
      </c>
      <c r="V283" s="100">
        <v>500</v>
      </c>
      <c r="W283" s="100">
        <v>500</v>
      </c>
      <c r="X283" s="100" t="s">
        <v>271</v>
      </c>
      <c r="Y283" s="103"/>
    </row>
    <row r="284" spans="1:25" ht="12.75" customHeight="1">
      <c r="A284" s="96"/>
      <c r="B284" s="98"/>
      <c r="C284" s="98"/>
      <c r="D284" s="139"/>
      <c r="E284" s="140" t="s">
        <v>210</v>
      </c>
      <c r="F284" s="141"/>
      <c r="G284" s="212"/>
      <c r="H284" s="212"/>
      <c r="I284" s="139"/>
      <c r="J284" s="212"/>
      <c r="K284" s="212"/>
      <c r="L284" s="139"/>
      <c r="M284" s="139"/>
      <c r="N284" s="139"/>
      <c r="O284" s="139"/>
      <c r="P284" s="100"/>
      <c r="Q284" s="100"/>
      <c r="R284" s="100"/>
      <c r="S284" s="139"/>
      <c r="T284" s="139"/>
      <c r="U284" s="139"/>
      <c r="V284" s="139"/>
      <c r="W284" s="139"/>
      <c r="X284" s="139"/>
      <c r="Y284" s="346" t="s">
        <v>526</v>
      </c>
    </row>
    <row r="285" spans="1:25" ht="18" customHeight="1">
      <c r="A285" s="96" t="s">
        <v>527</v>
      </c>
      <c r="B285" s="98" t="s">
        <v>522</v>
      </c>
      <c r="C285" s="98" t="s">
        <v>353</v>
      </c>
      <c r="D285" s="98" t="s">
        <v>312</v>
      </c>
      <c r="E285" s="140" t="s">
        <v>525</v>
      </c>
      <c r="F285" s="141"/>
      <c r="G285" s="212">
        <f>H285</f>
        <v>600</v>
      </c>
      <c r="H285" s="212">
        <f>H287</f>
        <v>600</v>
      </c>
      <c r="I285" s="139" t="s">
        <v>271</v>
      </c>
      <c r="J285" s="212">
        <f>K285</f>
        <v>500</v>
      </c>
      <c r="K285" s="212">
        <f>K287</f>
        <v>500</v>
      </c>
      <c r="L285" s="139" t="s">
        <v>271</v>
      </c>
      <c r="M285" s="100">
        <v>500</v>
      </c>
      <c r="N285" s="100">
        <v>500</v>
      </c>
      <c r="O285" s="139" t="s">
        <v>271</v>
      </c>
      <c r="P285" s="100">
        <f>M285-J285</f>
        <v>0</v>
      </c>
      <c r="Q285" s="100">
        <f>N285-K285</f>
        <v>0</v>
      </c>
      <c r="R285" s="100" t="s">
        <v>271</v>
      </c>
      <c r="S285" s="100">
        <v>500</v>
      </c>
      <c r="T285" s="100">
        <v>500</v>
      </c>
      <c r="U285" s="100" t="s">
        <v>271</v>
      </c>
      <c r="V285" s="100">
        <v>500</v>
      </c>
      <c r="W285" s="100">
        <v>500</v>
      </c>
      <c r="X285" s="100" t="s">
        <v>271</v>
      </c>
      <c r="Y285" s="299"/>
    </row>
    <row r="286" spans="1:25" ht="12.75" customHeight="1">
      <c r="A286" s="96"/>
      <c r="B286" s="98"/>
      <c r="C286" s="98"/>
      <c r="D286" s="139"/>
      <c r="E286" s="140" t="s">
        <v>14</v>
      </c>
      <c r="F286" s="141"/>
      <c r="G286" s="212"/>
      <c r="H286" s="212"/>
      <c r="I286" s="139"/>
      <c r="J286" s="212"/>
      <c r="K286" s="212"/>
      <c r="L286" s="139"/>
      <c r="M286" s="139"/>
      <c r="N286" s="139"/>
      <c r="O286" s="139"/>
      <c r="P286" s="100"/>
      <c r="Q286" s="100"/>
      <c r="R286" s="100"/>
      <c r="S286" s="100"/>
      <c r="T286" s="100"/>
      <c r="U286" s="100"/>
      <c r="V286" s="100"/>
      <c r="W286" s="100"/>
      <c r="X286" s="100"/>
      <c r="Y286" s="299"/>
    </row>
    <row r="287" spans="1:25" ht="16.5" customHeight="1">
      <c r="A287" s="96"/>
      <c r="B287" s="98"/>
      <c r="C287" s="98"/>
      <c r="D287" s="139"/>
      <c r="E287" s="155" t="s">
        <v>528</v>
      </c>
      <c r="F287" s="154">
        <v>4726</v>
      </c>
      <c r="G287" s="212">
        <f>H287</f>
        <v>600</v>
      </c>
      <c r="H287" s="212">
        <v>600</v>
      </c>
      <c r="I287" s="139" t="s">
        <v>271</v>
      </c>
      <c r="J287" s="212">
        <f>K287</f>
        <v>500</v>
      </c>
      <c r="K287" s="212">
        <v>500</v>
      </c>
      <c r="L287" s="139" t="s">
        <v>271</v>
      </c>
      <c r="M287" s="100">
        <v>500</v>
      </c>
      <c r="N287" s="100">
        <v>500</v>
      </c>
      <c r="O287" s="139" t="s">
        <v>271</v>
      </c>
      <c r="P287" s="100">
        <f>M287-J287</f>
        <v>0</v>
      </c>
      <c r="Q287" s="100">
        <f>N287-K287</f>
        <v>0</v>
      </c>
      <c r="R287" s="100" t="s">
        <v>271</v>
      </c>
      <c r="S287" s="100">
        <v>500</v>
      </c>
      <c r="T287" s="100">
        <v>500</v>
      </c>
      <c r="U287" s="100" t="s">
        <v>271</v>
      </c>
      <c r="V287" s="100">
        <v>500</v>
      </c>
      <c r="W287" s="100">
        <v>500</v>
      </c>
      <c r="X287" s="100" t="s">
        <v>271</v>
      </c>
      <c r="Y287" s="299"/>
    </row>
    <row r="288" spans="1:25" s="88" customFormat="1" ht="46.5" customHeight="1">
      <c r="A288" s="209" t="s">
        <v>529</v>
      </c>
      <c r="B288" s="210" t="s">
        <v>522</v>
      </c>
      <c r="C288" s="210" t="s">
        <v>424</v>
      </c>
      <c r="D288" s="100" t="s">
        <v>245</v>
      </c>
      <c r="E288" s="142" t="s">
        <v>530</v>
      </c>
      <c r="F288" s="198"/>
      <c r="G288" s="212">
        <f>H288</f>
        <v>2975</v>
      </c>
      <c r="H288" s="212">
        <f>H290</f>
        <v>2975</v>
      </c>
      <c r="I288" s="100">
        <v>0</v>
      </c>
      <c r="J288" s="212">
        <f>K288</f>
        <v>8000</v>
      </c>
      <c r="K288" s="212">
        <f>K290</f>
        <v>8000</v>
      </c>
      <c r="L288" s="100">
        <v>0</v>
      </c>
      <c r="M288" s="100">
        <f>N288</f>
        <v>4000</v>
      </c>
      <c r="N288" s="100">
        <f>N290</f>
        <v>4000</v>
      </c>
      <c r="O288" s="100">
        <v>0</v>
      </c>
      <c r="P288" s="100">
        <f>M288-J288</f>
        <v>-4000</v>
      </c>
      <c r="Q288" s="100">
        <f>N288-K288</f>
        <v>-4000</v>
      </c>
      <c r="R288" s="100">
        <f>O288-L288</f>
        <v>0</v>
      </c>
      <c r="S288" s="100">
        <f>T288</f>
        <v>4000</v>
      </c>
      <c r="T288" s="100">
        <f>T290</f>
        <v>4000</v>
      </c>
      <c r="U288" s="100">
        <v>0</v>
      </c>
      <c r="V288" s="100">
        <f>W288</f>
        <v>4000</v>
      </c>
      <c r="W288" s="100">
        <f>W290</f>
        <v>4000</v>
      </c>
      <c r="X288" s="100">
        <v>0</v>
      </c>
      <c r="Y288" s="299"/>
    </row>
    <row r="289" spans="1:25" ht="12.75" customHeight="1">
      <c r="A289" s="96"/>
      <c r="B289" s="98"/>
      <c r="C289" s="98"/>
      <c r="D289" s="139"/>
      <c r="E289" s="140" t="s">
        <v>210</v>
      </c>
      <c r="F289" s="213"/>
      <c r="G289" s="212"/>
      <c r="H289" s="212"/>
      <c r="I289" s="139"/>
      <c r="J289" s="212"/>
      <c r="K289" s="212"/>
      <c r="L289" s="139"/>
      <c r="M289" s="139"/>
      <c r="N289" s="139"/>
      <c r="O289" s="139"/>
      <c r="P289" s="100"/>
      <c r="Q289" s="100"/>
      <c r="R289" s="100"/>
      <c r="S289" s="139"/>
      <c r="T289" s="139"/>
      <c r="U289" s="139"/>
      <c r="V289" s="139"/>
      <c r="W289" s="139"/>
      <c r="X289" s="139"/>
      <c r="Y289" s="299"/>
    </row>
    <row r="290" spans="1:25" ht="24" customHeight="1">
      <c r="A290" s="96" t="s">
        <v>531</v>
      </c>
      <c r="B290" s="98" t="s">
        <v>522</v>
      </c>
      <c r="C290" s="98" t="s">
        <v>424</v>
      </c>
      <c r="D290" s="98" t="s">
        <v>312</v>
      </c>
      <c r="E290" s="140" t="s">
        <v>530</v>
      </c>
      <c r="F290" s="213"/>
      <c r="G290" s="212">
        <f>H290</f>
        <v>2975</v>
      </c>
      <c r="H290" s="212">
        <f>H292+H293+H294</f>
        <v>2975</v>
      </c>
      <c r="I290" s="100">
        <v>0</v>
      </c>
      <c r="J290" s="212">
        <f>K290</f>
        <v>8000</v>
      </c>
      <c r="K290" s="212">
        <f>K292+K293+K294</f>
        <v>8000</v>
      </c>
      <c r="L290" s="100">
        <v>0</v>
      </c>
      <c r="M290" s="100">
        <f>N290</f>
        <v>4000</v>
      </c>
      <c r="N290" s="100">
        <f>N293+N294</f>
        <v>4000</v>
      </c>
      <c r="O290" s="100">
        <v>0</v>
      </c>
      <c r="P290" s="100">
        <f>M290-J290</f>
        <v>-4000</v>
      </c>
      <c r="Q290" s="100">
        <f>N290-K290</f>
        <v>-4000</v>
      </c>
      <c r="R290" s="100">
        <f>O290-L290</f>
        <v>0</v>
      </c>
      <c r="S290" s="100">
        <f>T290</f>
        <v>4000</v>
      </c>
      <c r="T290" s="100">
        <v>4000</v>
      </c>
      <c r="U290" s="100">
        <v>0</v>
      </c>
      <c r="V290" s="100">
        <f>W290</f>
        <v>4000</v>
      </c>
      <c r="W290" s="100">
        <v>4000</v>
      </c>
      <c r="X290" s="100">
        <v>0</v>
      </c>
      <c r="Y290" s="299"/>
    </row>
    <row r="291" spans="1:25" ht="12.75" customHeight="1">
      <c r="A291" s="96"/>
      <c r="B291" s="98"/>
      <c r="C291" s="98"/>
      <c r="D291" s="139"/>
      <c r="E291" s="140" t="s">
        <v>14</v>
      </c>
      <c r="F291" s="213"/>
      <c r="G291" s="212"/>
      <c r="H291" s="212"/>
      <c r="I291" s="139"/>
      <c r="J291" s="212"/>
      <c r="K291" s="212"/>
      <c r="L291" s="139"/>
      <c r="M291" s="139"/>
      <c r="N291" s="139"/>
      <c r="O291" s="139"/>
      <c r="P291" s="100"/>
      <c r="Q291" s="100"/>
      <c r="R291" s="100"/>
      <c r="S291" s="139"/>
      <c r="T291" s="139"/>
      <c r="U291" s="139"/>
      <c r="V291" s="139"/>
      <c r="W291" s="139"/>
      <c r="X291" s="139"/>
      <c r="Y291" s="299"/>
    </row>
    <row r="292" spans="1:25" ht="18" customHeight="1">
      <c r="A292" s="96"/>
      <c r="B292" s="98"/>
      <c r="C292" s="98"/>
      <c r="D292" s="139"/>
      <c r="E292" s="155" t="s">
        <v>532</v>
      </c>
      <c r="F292" s="154">
        <v>4729</v>
      </c>
      <c r="G292" s="212">
        <f>H292</f>
        <v>2975</v>
      </c>
      <c r="H292" s="212">
        <v>2975</v>
      </c>
      <c r="I292" s="139" t="s">
        <v>271</v>
      </c>
      <c r="J292" s="212">
        <f>K292</f>
        <v>0</v>
      </c>
      <c r="K292" s="212">
        <v>0</v>
      </c>
      <c r="L292" s="139" t="s">
        <v>271</v>
      </c>
      <c r="M292" s="100">
        <v>0</v>
      </c>
      <c r="N292" s="100">
        <v>0</v>
      </c>
      <c r="O292" s="100" t="s">
        <v>271</v>
      </c>
      <c r="P292" s="100">
        <f t="shared" ref="P292:Q295" si="55">M292-J292</f>
        <v>0</v>
      </c>
      <c r="Q292" s="100">
        <f t="shared" si="55"/>
        <v>0</v>
      </c>
      <c r="R292" s="100" t="s">
        <v>271</v>
      </c>
      <c r="S292" s="100">
        <f>T292</f>
        <v>0</v>
      </c>
      <c r="T292" s="100">
        <v>0</v>
      </c>
      <c r="U292" s="100" t="s">
        <v>271</v>
      </c>
      <c r="V292" s="100">
        <f>W292</f>
        <v>0</v>
      </c>
      <c r="W292" s="100">
        <v>0</v>
      </c>
      <c r="X292" s="100" t="s">
        <v>271</v>
      </c>
      <c r="Y292" s="299"/>
    </row>
    <row r="293" spans="1:25" ht="17.25" customHeight="1">
      <c r="A293" s="96"/>
      <c r="B293" s="98"/>
      <c r="C293" s="98"/>
      <c r="D293" s="139"/>
      <c r="E293" s="155" t="s">
        <v>493</v>
      </c>
      <c r="F293" s="158">
        <v>4267</v>
      </c>
      <c r="G293" s="212">
        <f>H293</f>
        <v>0</v>
      </c>
      <c r="H293" s="212">
        <v>0</v>
      </c>
      <c r="I293" s="139" t="s">
        <v>271</v>
      </c>
      <c r="J293" s="212">
        <f>K293</f>
        <v>1000</v>
      </c>
      <c r="K293" s="212">
        <v>1000</v>
      </c>
      <c r="L293" s="139" t="s">
        <v>271</v>
      </c>
      <c r="M293" s="100">
        <v>1000</v>
      </c>
      <c r="N293" s="100">
        <v>1000</v>
      </c>
      <c r="O293" s="100" t="s">
        <v>271</v>
      </c>
      <c r="P293" s="100">
        <f t="shared" si="55"/>
        <v>0</v>
      </c>
      <c r="Q293" s="100">
        <f t="shared" si="55"/>
        <v>0</v>
      </c>
      <c r="R293" s="100" t="s">
        <v>271</v>
      </c>
      <c r="S293" s="100">
        <f>T293</f>
        <v>1000</v>
      </c>
      <c r="T293" s="100">
        <v>1000</v>
      </c>
      <c r="U293" s="100" t="s">
        <v>271</v>
      </c>
      <c r="V293" s="100">
        <f>W293</f>
        <v>1000</v>
      </c>
      <c r="W293" s="100">
        <v>1000</v>
      </c>
      <c r="X293" s="100" t="s">
        <v>271</v>
      </c>
      <c r="Y293" s="299"/>
    </row>
    <row r="294" spans="1:25" ht="36.75" customHeight="1">
      <c r="A294" s="96"/>
      <c r="B294" s="98"/>
      <c r="C294" s="98"/>
      <c r="D294" s="139"/>
      <c r="E294" s="199" t="s">
        <v>388</v>
      </c>
      <c r="F294" s="158">
        <v>4269</v>
      </c>
      <c r="G294" s="212">
        <f>H294</f>
        <v>0</v>
      </c>
      <c r="H294" s="212">
        <v>0</v>
      </c>
      <c r="I294" s="100" t="s">
        <v>271</v>
      </c>
      <c r="J294" s="212">
        <f>K294</f>
        <v>7000</v>
      </c>
      <c r="K294" s="212">
        <v>7000</v>
      </c>
      <c r="L294" s="100" t="s">
        <v>271</v>
      </c>
      <c r="M294" s="100">
        <f>N294</f>
        <v>3000</v>
      </c>
      <c r="N294" s="100">
        <v>3000</v>
      </c>
      <c r="O294" s="100" t="s">
        <v>271</v>
      </c>
      <c r="P294" s="100">
        <f t="shared" si="55"/>
        <v>-4000</v>
      </c>
      <c r="Q294" s="100">
        <f t="shared" si="55"/>
        <v>-4000</v>
      </c>
      <c r="R294" s="100" t="s">
        <v>271</v>
      </c>
      <c r="S294" s="100">
        <f>T294</f>
        <v>3000</v>
      </c>
      <c r="T294" s="100">
        <v>3000</v>
      </c>
      <c r="U294" s="100" t="s">
        <v>271</v>
      </c>
      <c r="V294" s="100">
        <f>W294</f>
        <v>3000</v>
      </c>
      <c r="W294" s="100">
        <v>3000</v>
      </c>
      <c r="X294" s="100" t="s">
        <v>271</v>
      </c>
      <c r="Y294" s="300"/>
    </row>
    <row r="295" spans="1:25" s="88" customFormat="1" ht="35.25" customHeight="1">
      <c r="A295" s="209" t="s">
        <v>533</v>
      </c>
      <c r="B295" s="210" t="s">
        <v>534</v>
      </c>
      <c r="C295" s="210" t="s">
        <v>245</v>
      </c>
      <c r="D295" s="100" t="s">
        <v>245</v>
      </c>
      <c r="E295" s="142" t="s">
        <v>535</v>
      </c>
      <c r="F295" s="145"/>
      <c r="G295" s="212">
        <v>0</v>
      </c>
      <c r="H295" s="212">
        <v>0</v>
      </c>
      <c r="I295" s="100">
        <v>0</v>
      </c>
      <c r="J295" s="212">
        <f>K295</f>
        <v>350000</v>
      </c>
      <c r="K295" s="212">
        <f>K297</f>
        <v>350000</v>
      </c>
      <c r="L295" s="100">
        <v>0</v>
      </c>
      <c r="M295" s="100">
        <f>N295</f>
        <v>395000</v>
      </c>
      <c r="N295" s="100">
        <f>N297</f>
        <v>395000</v>
      </c>
      <c r="O295" s="146">
        <v>0</v>
      </c>
      <c r="P295" s="128">
        <f t="shared" si="55"/>
        <v>45000</v>
      </c>
      <c r="Q295" s="128">
        <f t="shared" si="55"/>
        <v>45000</v>
      </c>
      <c r="R295" s="100">
        <f>O295-L295</f>
        <v>0</v>
      </c>
      <c r="S295" s="100">
        <f>T295</f>
        <v>435000</v>
      </c>
      <c r="T295" s="100">
        <f>T297</f>
        <v>435000</v>
      </c>
      <c r="U295" s="100">
        <v>0</v>
      </c>
      <c r="V295" s="100">
        <f>W295</f>
        <v>465000</v>
      </c>
      <c r="W295" s="100">
        <f>W297</f>
        <v>465000</v>
      </c>
      <c r="X295" s="100">
        <v>0</v>
      </c>
      <c r="Y295" s="103"/>
    </row>
    <row r="296" spans="1:25" ht="16.5" customHeight="1">
      <c r="A296" s="96"/>
      <c r="B296" s="98"/>
      <c r="C296" s="98"/>
      <c r="D296" s="139"/>
      <c r="E296" s="140" t="s">
        <v>14</v>
      </c>
      <c r="F296" s="141"/>
      <c r="G296" s="212"/>
      <c r="H296" s="212"/>
      <c r="I296" s="139"/>
      <c r="J296" s="212"/>
      <c r="K296" s="212"/>
      <c r="L296" s="139"/>
      <c r="M296" s="139"/>
      <c r="N296" s="139"/>
      <c r="O296" s="139"/>
      <c r="P296" s="128"/>
      <c r="Q296" s="128"/>
      <c r="R296" s="100"/>
      <c r="S296" s="139"/>
      <c r="T296" s="139"/>
      <c r="U296" s="139"/>
      <c r="V296" s="139"/>
      <c r="W296" s="139"/>
      <c r="X296" s="139"/>
      <c r="Y296" s="363" t="s">
        <v>536</v>
      </c>
    </row>
    <row r="297" spans="1:25" s="88" customFormat="1" ht="30.75" customHeight="1">
      <c r="A297" s="209" t="s">
        <v>537</v>
      </c>
      <c r="B297" s="210" t="s">
        <v>534</v>
      </c>
      <c r="C297" s="210" t="s">
        <v>312</v>
      </c>
      <c r="D297" s="100" t="s">
        <v>245</v>
      </c>
      <c r="E297" s="142" t="s">
        <v>538</v>
      </c>
      <c r="F297" s="145"/>
      <c r="G297" s="212">
        <v>0</v>
      </c>
      <c r="H297" s="212">
        <v>0</v>
      </c>
      <c r="I297" s="100">
        <v>0</v>
      </c>
      <c r="J297" s="212">
        <f>K297</f>
        <v>350000</v>
      </c>
      <c r="K297" s="212">
        <f>K299</f>
        <v>350000</v>
      </c>
      <c r="L297" s="100">
        <v>0</v>
      </c>
      <c r="M297" s="100">
        <f>N297</f>
        <v>395000</v>
      </c>
      <c r="N297" s="100">
        <f>N299</f>
        <v>395000</v>
      </c>
      <c r="O297" s="146">
        <v>0</v>
      </c>
      <c r="P297" s="128">
        <f>M297-J297</f>
        <v>45000</v>
      </c>
      <c r="Q297" s="128">
        <f>N297-K297</f>
        <v>45000</v>
      </c>
      <c r="R297" s="100">
        <f>O297-L297</f>
        <v>0</v>
      </c>
      <c r="S297" s="100">
        <f>T297</f>
        <v>435000</v>
      </c>
      <c r="T297" s="100">
        <f>T299</f>
        <v>435000</v>
      </c>
      <c r="U297" s="100">
        <v>0</v>
      </c>
      <c r="V297" s="100">
        <f>W297</f>
        <v>465000</v>
      </c>
      <c r="W297" s="100">
        <f>W299</f>
        <v>465000</v>
      </c>
      <c r="X297" s="100">
        <v>0</v>
      </c>
      <c r="Y297" s="364"/>
    </row>
    <row r="298" spans="1:25" ht="22.5" customHeight="1">
      <c r="A298" s="96"/>
      <c r="B298" s="98"/>
      <c r="C298" s="98"/>
      <c r="D298" s="139"/>
      <c r="E298" s="140" t="s">
        <v>210</v>
      </c>
      <c r="F298" s="141"/>
      <c r="G298" s="212"/>
      <c r="H298" s="212"/>
      <c r="I298" s="139"/>
      <c r="J298" s="212"/>
      <c r="K298" s="212"/>
      <c r="L298" s="139"/>
      <c r="M298" s="139"/>
      <c r="N298" s="139"/>
      <c r="O298" s="139"/>
      <c r="P298" s="128"/>
      <c r="Q298" s="128"/>
      <c r="R298" s="128"/>
      <c r="S298" s="139"/>
      <c r="T298" s="139"/>
      <c r="U298" s="139"/>
      <c r="V298" s="139"/>
      <c r="W298" s="139"/>
      <c r="X298" s="139"/>
      <c r="Y298" s="364"/>
    </row>
    <row r="299" spans="1:25" ht="18.75" customHeight="1">
      <c r="A299" s="96" t="s">
        <v>539</v>
      </c>
      <c r="B299" s="98" t="s">
        <v>534</v>
      </c>
      <c r="C299" s="98" t="s">
        <v>312</v>
      </c>
      <c r="D299" s="98" t="s">
        <v>383</v>
      </c>
      <c r="E299" s="140" t="s">
        <v>540</v>
      </c>
      <c r="F299" s="141"/>
      <c r="G299" s="212">
        <v>0</v>
      </c>
      <c r="H299" s="212">
        <v>0</v>
      </c>
      <c r="I299" s="139">
        <v>0</v>
      </c>
      <c r="J299" s="212">
        <f>K299</f>
        <v>350000</v>
      </c>
      <c r="K299" s="212">
        <f>K301</f>
        <v>350000</v>
      </c>
      <c r="L299" s="139">
        <v>0</v>
      </c>
      <c r="M299" s="100">
        <f>N299</f>
        <v>395000</v>
      </c>
      <c r="N299" s="100">
        <f>N301</f>
        <v>395000</v>
      </c>
      <c r="O299" s="100">
        <v>0</v>
      </c>
      <c r="P299" s="100">
        <f t="shared" ref="P299:R302" si="56">M299-J299</f>
        <v>45000</v>
      </c>
      <c r="Q299" s="100">
        <f t="shared" si="56"/>
        <v>45000</v>
      </c>
      <c r="R299" s="100">
        <f t="shared" si="56"/>
        <v>0</v>
      </c>
      <c r="S299" s="100">
        <f>T299</f>
        <v>435000</v>
      </c>
      <c r="T299" s="100">
        <f>T301</f>
        <v>435000</v>
      </c>
      <c r="U299" s="100">
        <v>0</v>
      </c>
      <c r="V299" s="100">
        <f>W299</f>
        <v>465000</v>
      </c>
      <c r="W299" s="100">
        <f>W301</f>
        <v>465000</v>
      </c>
      <c r="X299" s="100">
        <v>0</v>
      </c>
      <c r="Y299" s="364"/>
    </row>
    <row r="300" spans="1:25" ht="18.75" customHeight="1">
      <c r="A300" s="96"/>
      <c r="B300" s="98"/>
      <c r="C300" s="98"/>
      <c r="D300" s="139"/>
      <c r="E300" s="140" t="s">
        <v>14</v>
      </c>
      <c r="F300" s="141"/>
      <c r="G300" s="212"/>
      <c r="H300" s="212"/>
      <c r="I300" s="139"/>
      <c r="J300" s="212"/>
      <c r="K300" s="212"/>
      <c r="L300" s="139"/>
      <c r="M300" s="100"/>
      <c r="N300" s="100"/>
      <c r="O300" s="100"/>
      <c r="P300" s="100">
        <f t="shared" si="56"/>
        <v>0</v>
      </c>
      <c r="Q300" s="100">
        <f t="shared" si="56"/>
        <v>0</v>
      </c>
      <c r="R300" s="100">
        <f t="shared" si="56"/>
        <v>0</v>
      </c>
      <c r="S300" s="100"/>
      <c r="T300" s="100"/>
      <c r="U300" s="100"/>
      <c r="V300" s="100"/>
      <c r="W300" s="100"/>
      <c r="X300" s="100"/>
      <c r="Y300" s="364"/>
    </row>
    <row r="301" spans="1:25" ht="18.75" customHeight="1">
      <c r="A301" s="96"/>
      <c r="B301" s="98"/>
      <c r="C301" s="98"/>
      <c r="D301" s="139"/>
      <c r="E301" s="140" t="s">
        <v>541</v>
      </c>
      <c r="F301" s="134">
        <v>4891</v>
      </c>
      <c r="G301" s="212">
        <v>0</v>
      </c>
      <c r="H301" s="212">
        <v>0</v>
      </c>
      <c r="I301" s="139">
        <v>0</v>
      </c>
      <c r="J301" s="212">
        <f>K301</f>
        <v>350000</v>
      </c>
      <c r="K301" s="212">
        <v>350000</v>
      </c>
      <c r="L301" s="139">
        <v>0</v>
      </c>
      <c r="M301" s="100">
        <f>N301</f>
        <v>395000</v>
      </c>
      <c r="N301" s="100">
        <v>395000</v>
      </c>
      <c r="O301" s="100">
        <v>0</v>
      </c>
      <c r="P301" s="100">
        <f t="shared" si="56"/>
        <v>45000</v>
      </c>
      <c r="Q301" s="100">
        <f t="shared" si="56"/>
        <v>45000</v>
      </c>
      <c r="R301" s="100">
        <f t="shared" si="56"/>
        <v>0</v>
      </c>
      <c r="S301" s="100">
        <f>T301</f>
        <v>435000</v>
      </c>
      <c r="T301" s="100">
        <v>435000</v>
      </c>
      <c r="U301" s="100">
        <v>0</v>
      </c>
      <c r="V301" s="100">
        <f>W301</f>
        <v>465000</v>
      </c>
      <c r="W301" s="100">
        <v>465000</v>
      </c>
      <c r="X301" s="100">
        <v>0</v>
      </c>
      <c r="Y301" s="365"/>
    </row>
    <row r="302" spans="1:25" ht="19.5" customHeight="1">
      <c r="A302" s="116"/>
      <c r="B302" s="118"/>
      <c r="C302" s="118"/>
      <c r="D302" s="200"/>
      <c r="E302" s="201" t="s">
        <v>542</v>
      </c>
      <c r="F302" s="202" t="s">
        <v>271</v>
      </c>
      <c r="G302" s="107">
        <v>0</v>
      </c>
      <c r="H302" s="102">
        <v>0</v>
      </c>
      <c r="I302" s="107">
        <v>0</v>
      </c>
      <c r="J302" s="107">
        <v>0</v>
      </c>
      <c r="K302" s="102">
        <v>0</v>
      </c>
      <c r="L302" s="107">
        <v>0</v>
      </c>
      <c r="M302" s="129">
        <v>0</v>
      </c>
      <c r="N302" s="129"/>
      <c r="O302" s="129">
        <v>0</v>
      </c>
      <c r="P302" s="227">
        <f t="shared" si="56"/>
        <v>0</v>
      </c>
      <c r="Q302" s="227">
        <f t="shared" si="56"/>
        <v>0</v>
      </c>
      <c r="R302" s="227">
        <f t="shared" si="56"/>
        <v>0</v>
      </c>
      <c r="S302" s="129">
        <v>0</v>
      </c>
      <c r="T302" s="129">
        <v>0</v>
      </c>
      <c r="U302" s="129">
        <v>0</v>
      </c>
      <c r="V302" s="129">
        <v>0</v>
      </c>
      <c r="W302" s="129">
        <v>0</v>
      </c>
      <c r="X302" s="129">
        <v>0</v>
      </c>
      <c r="Y302" s="121"/>
    </row>
  </sheetData>
  <mergeCells count="51">
    <mergeCell ref="Y192:Y198"/>
    <mergeCell ref="Y202:Y211"/>
    <mergeCell ref="Y214:Y217"/>
    <mergeCell ref="Y296:Y301"/>
    <mergeCell ref="Y220:Y230"/>
    <mergeCell ref="Y233:Y238"/>
    <mergeCell ref="Y243:Y247"/>
    <mergeCell ref="Y255:Y259"/>
    <mergeCell ref="Y269:Y280"/>
    <mergeCell ref="Y284:Y294"/>
    <mergeCell ref="Y143:Y148"/>
    <mergeCell ref="Y156:Y161"/>
    <mergeCell ref="Y164:Y171"/>
    <mergeCell ref="Y176:Y181"/>
    <mergeCell ref="Y185:Y189"/>
    <mergeCell ref="Y55:Y57"/>
    <mergeCell ref="Y75:Y78"/>
    <mergeCell ref="Y99:Y102"/>
    <mergeCell ref="Y116:Y122"/>
    <mergeCell ref="Y133:Y140"/>
    <mergeCell ref="Y21:Y23"/>
    <mergeCell ref="Y25:Y26"/>
    <mergeCell ref="Y32:Y33"/>
    <mergeCell ref="Y35:Y38"/>
    <mergeCell ref="Y41:Y43"/>
    <mergeCell ref="S7:S8"/>
    <mergeCell ref="T7:U7"/>
    <mergeCell ref="V7:V8"/>
    <mergeCell ref="W7:X7"/>
    <mergeCell ref="Y7:Y8"/>
    <mergeCell ref="K7:L7"/>
    <mergeCell ref="M7:M8"/>
    <mergeCell ref="N7:O7"/>
    <mergeCell ref="P7:P8"/>
    <mergeCell ref="Q7:R7"/>
    <mergeCell ref="A4:X4"/>
    <mergeCell ref="A6:A8"/>
    <mergeCell ref="B6:B8"/>
    <mergeCell ref="C6:C8"/>
    <mergeCell ref="D6:D8"/>
    <mergeCell ref="E6:E8"/>
    <mergeCell ref="F6:F8"/>
    <mergeCell ref="G6:I6"/>
    <mergeCell ref="J6:L6"/>
    <mergeCell ref="M6:O6"/>
    <mergeCell ref="P6:R6"/>
    <mergeCell ref="S6:U6"/>
    <mergeCell ref="V6:X6"/>
    <mergeCell ref="G7:G8"/>
    <mergeCell ref="H7:I7"/>
    <mergeCell ref="J7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112"/>
  <sheetViews>
    <sheetView workbookViewId="0">
      <selection activeCell="J17" sqref="J17"/>
    </sheetView>
  </sheetViews>
  <sheetFormatPr defaultColWidth="9.33203125" defaultRowHeight="11.25" customHeight="1"/>
  <cols>
    <col min="1" max="1" width="7.83203125" style="77" customWidth="1"/>
    <col min="2" max="2" width="26.33203125" style="78" customWidth="1"/>
    <col min="3" max="3" width="12.1640625" style="77" customWidth="1"/>
    <col min="4" max="4" width="13.6640625" style="77" customWidth="1"/>
    <col min="5" max="5" width="15.1640625" style="77" customWidth="1"/>
    <col min="6" max="6" width="11.6640625" style="77" customWidth="1"/>
    <col min="7" max="7" width="13.6640625" style="77" customWidth="1"/>
    <col min="8" max="8" width="15.1640625" style="77" customWidth="1"/>
    <col min="9" max="9" width="13.33203125" style="77" customWidth="1"/>
    <col min="10" max="10" width="15" style="79" customWidth="1"/>
    <col min="11" max="11" width="11.6640625" style="77" customWidth="1"/>
    <col min="12" max="13" width="14.83203125" style="79" customWidth="1"/>
    <col min="14" max="14" width="15.1640625" style="79" customWidth="1"/>
    <col min="15" max="15" width="13.5" style="79" customWidth="1"/>
    <col min="16" max="16" width="13.83203125" style="79" customWidth="1"/>
    <col min="17" max="17" width="15.1640625" style="79" customWidth="1"/>
    <col min="18" max="18" width="13" style="79" customWidth="1"/>
    <col min="19" max="19" width="13.83203125" style="79" customWidth="1"/>
    <col min="20" max="20" width="15.1640625" style="79" customWidth="1"/>
    <col min="21" max="21" width="13" style="79" customWidth="1"/>
    <col min="22" max="22" width="54.1640625" style="80" customWidth="1"/>
  </cols>
  <sheetData>
    <row r="2" spans="1:22" ht="15.75" customHeight="1">
      <c r="L2" s="81"/>
      <c r="O2" s="81"/>
      <c r="R2" s="81"/>
      <c r="U2" s="81"/>
      <c r="V2" s="82" t="s">
        <v>0</v>
      </c>
    </row>
    <row r="3" spans="1:22" ht="11.2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2" ht="15" customHeight="1">
      <c r="A4" s="301" t="s">
        <v>543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</row>
    <row r="5" spans="1:22" ht="12" customHeight="1">
      <c r="V5" s="84" t="s">
        <v>2</v>
      </c>
    </row>
    <row r="6" spans="1:22" ht="29.25" customHeight="1">
      <c r="A6" s="302" t="s">
        <v>3</v>
      </c>
      <c r="B6" s="304" t="s">
        <v>4</v>
      </c>
      <c r="C6" s="304" t="s">
        <v>5</v>
      </c>
      <c r="D6" s="306" t="s">
        <v>6</v>
      </c>
      <c r="E6" s="306"/>
      <c r="F6" s="306"/>
      <c r="G6" s="306" t="s">
        <v>544</v>
      </c>
      <c r="H6" s="306"/>
      <c r="I6" s="306"/>
      <c r="J6" s="306" t="s">
        <v>8</v>
      </c>
      <c r="K6" s="306"/>
      <c r="L6" s="306"/>
      <c r="M6" s="307" t="s">
        <v>266</v>
      </c>
      <c r="N6" s="308"/>
      <c r="O6" s="309"/>
      <c r="P6" s="306" t="s">
        <v>10</v>
      </c>
      <c r="Q6" s="306"/>
      <c r="R6" s="306"/>
      <c r="S6" s="306" t="s">
        <v>267</v>
      </c>
      <c r="T6" s="306"/>
      <c r="U6" s="306"/>
      <c r="V6" s="85" t="s">
        <v>12</v>
      </c>
    </row>
    <row r="7" spans="1:22" ht="11.25" customHeight="1">
      <c r="A7" s="303"/>
      <c r="B7" s="305"/>
      <c r="C7" s="305"/>
      <c r="D7" s="305" t="s">
        <v>13</v>
      </c>
      <c r="E7" s="305" t="s">
        <v>14</v>
      </c>
      <c r="F7" s="305"/>
      <c r="G7" s="305" t="s">
        <v>13</v>
      </c>
      <c r="H7" s="305" t="s">
        <v>14</v>
      </c>
      <c r="I7" s="305"/>
      <c r="J7" s="305" t="s">
        <v>13</v>
      </c>
      <c r="K7" s="305" t="s">
        <v>14</v>
      </c>
      <c r="L7" s="305"/>
      <c r="M7" s="305" t="s">
        <v>13</v>
      </c>
      <c r="N7" s="305" t="s">
        <v>14</v>
      </c>
      <c r="O7" s="305"/>
      <c r="P7" s="305" t="s">
        <v>13</v>
      </c>
      <c r="Q7" s="305" t="s">
        <v>14</v>
      </c>
      <c r="R7" s="305"/>
      <c r="S7" s="305" t="s">
        <v>13</v>
      </c>
      <c r="T7" s="305" t="s">
        <v>14</v>
      </c>
      <c r="U7" s="305"/>
      <c r="V7" s="310" t="s">
        <v>268</v>
      </c>
    </row>
    <row r="8" spans="1:22" ht="21" customHeight="1">
      <c r="A8" s="303"/>
      <c r="B8" s="305"/>
      <c r="C8" s="305"/>
      <c r="D8" s="305"/>
      <c r="E8" s="239" t="s">
        <v>16</v>
      </c>
      <c r="F8" s="239" t="s">
        <v>17</v>
      </c>
      <c r="G8" s="305"/>
      <c r="H8" s="239" t="s">
        <v>16</v>
      </c>
      <c r="I8" s="274" t="s">
        <v>17</v>
      </c>
      <c r="J8" s="305"/>
      <c r="K8" s="239" t="s">
        <v>16</v>
      </c>
      <c r="L8" s="239" t="s">
        <v>17</v>
      </c>
      <c r="M8" s="305"/>
      <c r="N8" s="279" t="s">
        <v>16</v>
      </c>
      <c r="O8" s="279" t="s">
        <v>17</v>
      </c>
      <c r="P8" s="305"/>
      <c r="Q8" s="239" t="s">
        <v>16</v>
      </c>
      <c r="R8" s="239" t="s">
        <v>17</v>
      </c>
      <c r="S8" s="305"/>
      <c r="T8" s="239" t="s">
        <v>16</v>
      </c>
      <c r="U8" s="239" t="s">
        <v>17</v>
      </c>
      <c r="V8" s="310"/>
    </row>
    <row r="9" spans="1:22" s="88" customFormat="1" ht="11.25" customHeight="1">
      <c r="A9" s="217">
        <v>1</v>
      </c>
      <c r="B9" s="216">
        <v>2</v>
      </c>
      <c r="C9" s="216">
        <v>3</v>
      </c>
      <c r="D9" s="216">
        <v>4</v>
      </c>
      <c r="E9" s="216">
        <v>5</v>
      </c>
      <c r="F9" s="216">
        <v>6</v>
      </c>
      <c r="G9" s="216">
        <v>4</v>
      </c>
      <c r="H9" s="216">
        <v>5</v>
      </c>
      <c r="I9" s="272">
        <v>6</v>
      </c>
      <c r="J9" s="216">
        <v>10</v>
      </c>
      <c r="K9" s="216">
        <v>11</v>
      </c>
      <c r="L9" s="216">
        <v>12</v>
      </c>
      <c r="M9" s="277">
        <v>13</v>
      </c>
      <c r="N9" s="277">
        <v>14</v>
      </c>
      <c r="O9" s="277">
        <v>15</v>
      </c>
      <c r="P9" s="216">
        <v>16</v>
      </c>
      <c r="Q9" s="216">
        <v>17</v>
      </c>
      <c r="R9" s="216">
        <v>18</v>
      </c>
      <c r="S9" s="216">
        <v>19</v>
      </c>
      <c r="T9" s="216">
        <v>20</v>
      </c>
      <c r="U9" s="216">
        <v>21</v>
      </c>
      <c r="V9" s="87">
        <v>22</v>
      </c>
    </row>
    <row r="10" spans="1:22" s="88" customFormat="1" ht="109.5" customHeight="1">
      <c r="A10" s="89" t="s">
        <v>18</v>
      </c>
      <c r="B10" s="90" t="s">
        <v>19</v>
      </c>
      <c r="C10" s="91"/>
      <c r="D10" s="228">
        <f>E10+F10</f>
        <v>1998463.4</v>
      </c>
      <c r="E10" s="228">
        <f>E12+E47+E63</f>
        <v>1784929.2999999998</v>
      </c>
      <c r="F10" s="229">
        <f>F47+F63</f>
        <v>213534.1</v>
      </c>
      <c r="G10" s="111">
        <f>H10+I10</f>
        <v>2838277.6</v>
      </c>
      <c r="H10" s="92">
        <f>H12+H47+H63</f>
        <v>1940053</v>
      </c>
      <c r="I10" s="229">
        <f>I47+I63+I105+I52</f>
        <v>898224.60000000009</v>
      </c>
      <c r="J10" s="111">
        <f>K10+L10</f>
        <v>4131135</v>
      </c>
      <c r="K10" s="92">
        <f>K12+K47+K63</f>
        <v>2010425</v>
      </c>
      <c r="L10" s="93">
        <f>L12+L47+L63</f>
        <v>2120710</v>
      </c>
      <c r="M10" s="93">
        <f>N10+O10</f>
        <v>1336889.5</v>
      </c>
      <c r="N10" s="94">
        <f>N12+N47+N63</f>
        <v>75900.799999999988</v>
      </c>
      <c r="O10" s="94">
        <f>O12+O47+O63</f>
        <v>1260988.7</v>
      </c>
      <c r="P10" s="94">
        <f>Q10+R10</f>
        <v>2572453</v>
      </c>
      <c r="Q10" s="91">
        <f>Q12+Q47+Q63</f>
        <v>2203953</v>
      </c>
      <c r="R10" s="94">
        <f>R47+R63</f>
        <v>368500</v>
      </c>
      <c r="S10" s="94">
        <f>T10+U10</f>
        <v>3860753</v>
      </c>
      <c r="T10" s="94">
        <f>T12+T47+T63</f>
        <v>2386253</v>
      </c>
      <c r="U10" s="94">
        <f>U47+U63</f>
        <v>1474500</v>
      </c>
      <c r="V10" s="95" t="s">
        <v>269</v>
      </c>
    </row>
    <row r="11" spans="1:22" ht="11.25" customHeight="1">
      <c r="A11" s="96"/>
      <c r="B11" s="97" t="s">
        <v>14</v>
      </c>
      <c r="C11" s="98"/>
      <c r="D11" s="98"/>
      <c r="E11" s="98"/>
      <c r="F11" s="98"/>
      <c r="G11" s="112"/>
      <c r="H11" s="107"/>
      <c r="I11" s="98"/>
      <c r="J11" s="112"/>
      <c r="K11" s="107"/>
      <c r="L11" s="99"/>
      <c r="M11" s="99"/>
      <c r="N11" s="100"/>
      <c r="O11" s="100"/>
      <c r="P11" s="100"/>
      <c r="Q11" s="100"/>
      <c r="R11" s="100"/>
      <c r="S11" s="100"/>
      <c r="T11" s="100"/>
      <c r="U11" s="100"/>
      <c r="V11" s="101"/>
    </row>
    <row r="12" spans="1:22" s="88" customFormat="1" ht="52.5" customHeight="1">
      <c r="A12" s="89" t="s">
        <v>20</v>
      </c>
      <c r="B12" s="90" t="s">
        <v>21</v>
      </c>
      <c r="C12" s="91" t="s">
        <v>22</v>
      </c>
      <c r="D12" s="228">
        <f>E12</f>
        <v>247703.7</v>
      </c>
      <c r="E12" s="228">
        <f>E14+E19+E22+E43</f>
        <v>247703.7</v>
      </c>
      <c r="F12" s="102" t="s">
        <v>270</v>
      </c>
      <c r="G12" s="111">
        <f>H12</f>
        <v>263601.80000000005</v>
      </c>
      <c r="H12" s="92">
        <f>H14+H19+H22+H43</f>
        <v>263601.80000000005</v>
      </c>
      <c r="I12" s="102" t="s">
        <v>270</v>
      </c>
      <c r="J12" s="111">
        <f>K12</f>
        <v>240104</v>
      </c>
      <c r="K12" s="92">
        <f>K14+K19+K22+K43</f>
        <v>240104</v>
      </c>
      <c r="L12" s="102">
        <v>0</v>
      </c>
      <c r="M12" s="93">
        <f>N12</f>
        <v>-23927.800000000007</v>
      </c>
      <c r="N12" s="94">
        <f>N14+N19+N22+N43</f>
        <v>-23927.800000000007</v>
      </c>
      <c r="O12" s="102">
        <v>0</v>
      </c>
      <c r="P12" s="94">
        <f>Q12</f>
        <v>237204</v>
      </c>
      <c r="Q12" s="94">
        <f>Q14+Q19+Q22+Q43</f>
        <v>237204</v>
      </c>
      <c r="R12" s="94" t="s">
        <v>271</v>
      </c>
      <c r="S12" s="94">
        <f>T12</f>
        <v>239804</v>
      </c>
      <c r="T12" s="94">
        <f>T14+T19+T22+T43</f>
        <v>239804</v>
      </c>
      <c r="U12" s="94" t="s">
        <v>271</v>
      </c>
      <c r="V12" s="103"/>
    </row>
    <row r="13" spans="1:22" ht="11.25" customHeight="1">
      <c r="A13" s="96"/>
      <c r="B13" s="97" t="s">
        <v>14</v>
      </c>
      <c r="C13" s="98"/>
      <c r="D13" s="98"/>
      <c r="E13" s="98"/>
      <c r="F13" s="102"/>
      <c r="G13" s="112"/>
      <c r="H13" s="107"/>
      <c r="I13" s="102"/>
      <c r="J13" s="112"/>
      <c r="K13" s="107"/>
      <c r="L13" s="99"/>
      <c r="M13" s="99"/>
      <c r="N13" s="100"/>
      <c r="O13" s="100"/>
      <c r="P13" s="100"/>
      <c r="Q13" s="100"/>
      <c r="R13" s="100"/>
      <c r="S13" s="100"/>
      <c r="T13" s="100"/>
      <c r="U13" s="100"/>
      <c r="V13" s="101"/>
    </row>
    <row r="14" spans="1:22" s="88" customFormat="1" ht="51" customHeight="1">
      <c r="A14" s="89" t="s">
        <v>23</v>
      </c>
      <c r="B14" s="90" t="s">
        <v>24</v>
      </c>
      <c r="C14" s="91" t="s">
        <v>25</v>
      </c>
      <c r="D14" s="91">
        <f>E14</f>
        <v>94987.700000000012</v>
      </c>
      <c r="E14" s="92">
        <f>E16+E17+E18</f>
        <v>94987.700000000012</v>
      </c>
      <c r="F14" s="102" t="s">
        <v>270</v>
      </c>
      <c r="G14" s="92">
        <f>H14</f>
        <v>94656.700000000012</v>
      </c>
      <c r="H14" s="92">
        <f>H16+H17+H18</f>
        <v>94656.700000000012</v>
      </c>
      <c r="I14" s="102" t="s">
        <v>270</v>
      </c>
      <c r="J14" s="92">
        <f>K14</f>
        <v>80300</v>
      </c>
      <c r="K14" s="92">
        <f>K16+K17+K18</f>
        <v>80300</v>
      </c>
      <c r="L14" s="102" t="s">
        <v>270</v>
      </c>
      <c r="M14" s="94">
        <f>N14</f>
        <v>-14356.700000000012</v>
      </c>
      <c r="N14" s="94">
        <f>K14-H14</f>
        <v>-14356.700000000012</v>
      </c>
      <c r="O14" s="102" t="s">
        <v>270</v>
      </c>
      <c r="P14" s="94">
        <f>Q14</f>
        <v>77300</v>
      </c>
      <c r="Q14" s="94">
        <f>Q16+Q17+Q18</f>
        <v>77300</v>
      </c>
      <c r="R14" s="94" t="s">
        <v>271</v>
      </c>
      <c r="S14" s="94">
        <f>T14</f>
        <v>77500</v>
      </c>
      <c r="T14" s="94">
        <f>T16+T17+T18</f>
        <v>77500</v>
      </c>
      <c r="U14" s="94" t="s">
        <v>271</v>
      </c>
      <c r="V14" s="103"/>
    </row>
    <row r="15" spans="1:22" ht="11.25" customHeight="1">
      <c r="A15" s="96"/>
      <c r="B15" s="97" t="s">
        <v>14</v>
      </c>
      <c r="C15" s="98"/>
      <c r="D15" s="98"/>
      <c r="E15" s="98"/>
      <c r="F15" s="98"/>
      <c r="G15" s="98"/>
      <c r="H15" s="98"/>
      <c r="I15" s="98"/>
      <c r="J15" s="100"/>
      <c r="K15" s="98"/>
      <c r="L15" s="100"/>
      <c r="M15" s="100"/>
      <c r="N15" s="94">
        <f>K15-H15</f>
        <v>0</v>
      </c>
      <c r="O15" s="100"/>
      <c r="P15" s="100"/>
      <c r="Q15" s="100"/>
      <c r="R15" s="100"/>
      <c r="S15" s="100"/>
      <c r="T15" s="100"/>
      <c r="U15" s="100"/>
      <c r="V15" s="101"/>
    </row>
    <row r="16" spans="1:22" s="88" customFormat="1" ht="42" customHeight="1">
      <c r="A16" s="217" t="s">
        <v>26</v>
      </c>
      <c r="B16" s="104" t="s">
        <v>27</v>
      </c>
      <c r="C16" s="216"/>
      <c r="D16" s="102">
        <f>E16</f>
        <v>2966.4</v>
      </c>
      <c r="E16" s="102">
        <v>2966.4</v>
      </c>
      <c r="F16" s="102" t="s">
        <v>270</v>
      </c>
      <c r="G16" s="102">
        <f>H16</f>
        <v>2645</v>
      </c>
      <c r="H16" s="102">
        <v>2645</v>
      </c>
      <c r="I16" s="102" t="s">
        <v>270</v>
      </c>
      <c r="J16" s="105">
        <f>K16</f>
        <v>2300</v>
      </c>
      <c r="K16" s="102">
        <v>2300</v>
      </c>
      <c r="L16" s="102" t="s">
        <v>270</v>
      </c>
      <c r="M16" s="105"/>
      <c r="N16" s="94"/>
      <c r="O16" s="102" t="s">
        <v>270</v>
      </c>
      <c r="P16" s="100">
        <f>Q16</f>
        <v>2300</v>
      </c>
      <c r="Q16" s="100">
        <v>2300</v>
      </c>
      <c r="R16" s="100" t="s">
        <v>271</v>
      </c>
      <c r="S16" s="100">
        <f>T16</f>
        <v>2000</v>
      </c>
      <c r="T16" s="100">
        <v>2000</v>
      </c>
      <c r="U16" s="100" t="s">
        <v>271</v>
      </c>
      <c r="V16" s="311" t="s">
        <v>273</v>
      </c>
    </row>
    <row r="17" spans="1:22" s="88" customFormat="1" ht="111.75" customHeight="1">
      <c r="A17" s="217" t="s">
        <v>28</v>
      </c>
      <c r="B17" s="104" t="s">
        <v>274</v>
      </c>
      <c r="C17" s="216"/>
      <c r="D17" s="102">
        <f>E17</f>
        <v>36455.800000000003</v>
      </c>
      <c r="E17" s="102">
        <v>36455.800000000003</v>
      </c>
      <c r="F17" s="102" t="s">
        <v>270</v>
      </c>
      <c r="G17" s="102">
        <f>H17</f>
        <v>26273.4</v>
      </c>
      <c r="H17" s="102">
        <v>26273.4</v>
      </c>
      <c r="I17" s="102" t="s">
        <v>270</v>
      </c>
      <c r="J17" s="105">
        <f>K17</f>
        <v>8000</v>
      </c>
      <c r="K17" s="102">
        <v>8000</v>
      </c>
      <c r="L17" s="102" t="s">
        <v>270</v>
      </c>
      <c r="M17" s="105">
        <f>N17</f>
        <v>-18273.400000000001</v>
      </c>
      <c r="N17" s="105">
        <f>K17-H17</f>
        <v>-18273.400000000001</v>
      </c>
      <c r="O17" s="102" t="s">
        <v>270</v>
      </c>
      <c r="P17" s="100">
        <f>Q17</f>
        <v>7000</v>
      </c>
      <c r="Q17" s="100">
        <v>7000</v>
      </c>
      <c r="R17" s="100" t="s">
        <v>271</v>
      </c>
      <c r="S17" s="100">
        <f>T17</f>
        <v>6500</v>
      </c>
      <c r="T17" s="100">
        <v>6500</v>
      </c>
      <c r="U17" s="100" t="s">
        <v>271</v>
      </c>
      <c r="V17" s="312"/>
    </row>
    <row r="18" spans="1:22" s="88" customFormat="1" ht="110.25" customHeight="1">
      <c r="A18" s="217" t="s">
        <v>30</v>
      </c>
      <c r="B18" s="104" t="s">
        <v>31</v>
      </c>
      <c r="C18" s="216"/>
      <c r="D18" s="216">
        <f>E18</f>
        <v>55565.5</v>
      </c>
      <c r="E18" s="216">
        <v>55565.5</v>
      </c>
      <c r="F18" s="102" t="s">
        <v>270</v>
      </c>
      <c r="G18" s="216">
        <f>H18</f>
        <v>65738.3</v>
      </c>
      <c r="H18" s="216">
        <v>65738.3</v>
      </c>
      <c r="I18" s="102" t="s">
        <v>270</v>
      </c>
      <c r="J18" s="105">
        <f>K18</f>
        <v>70000</v>
      </c>
      <c r="K18" s="102">
        <v>70000</v>
      </c>
      <c r="L18" s="102" t="s">
        <v>270</v>
      </c>
      <c r="M18" s="105">
        <f>N18</f>
        <v>11302.2</v>
      </c>
      <c r="N18" s="138">
        <v>11302.2</v>
      </c>
      <c r="O18" s="102" t="s">
        <v>270</v>
      </c>
      <c r="P18" s="100">
        <f>Q18</f>
        <v>68000</v>
      </c>
      <c r="Q18" s="100">
        <v>68000</v>
      </c>
      <c r="R18" s="100" t="s">
        <v>271</v>
      </c>
      <c r="S18" s="100">
        <f>T18</f>
        <v>69000</v>
      </c>
      <c r="T18" s="100">
        <v>69000</v>
      </c>
      <c r="U18" s="100" t="s">
        <v>271</v>
      </c>
      <c r="V18" s="224" t="s">
        <v>276</v>
      </c>
    </row>
    <row r="19" spans="1:22" s="88" customFormat="1" ht="24.75" customHeight="1">
      <c r="A19" s="89" t="s">
        <v>32</v>
      </c>
      <c r="B19" s="90" t="s">
        <v>33</v>
      </c>
      <c r="C19" s="91" t="s">
        <v>34</v>
      </c>
      <c r="D19" s="91">
        <f>E19</f>
        <v>131630.39999999999</v>
      </c>
      <c r="E19" s="91">
        <f>E21</f>
        <v>131630.39999999999</v>
      </c>
      <c r="F19" s="102" t="s">
        <v>270</v>
      </c>
      <c r="G19" s="91">
        <f>H19</f>
        <v>141118.39999999999</v>
      </c>
      <c r="H19" s="91">
        <f>H21</f>
        <v>141118.39999999999</v>
      </c>
      <c r="I19" s="102" t="s">
        <v>270</v>
      </c>
      <c r="J19" s="106">
        <f>K19</f>
        <v>143000</v>
      </c>
      <c r="K19" s="92">
        <f>K21</f>
        <v>143000</v>
      </c>
      <c r="L19" s="102" t="s">
        <v>270</v>
      </c>
      <c r="M19" s="106">
        <f>N19</f>
        <v>1881.6000000000058</v>
      </c>
      <c r="N19" s="106">
        <f>N21</f>
        <v>1881.6000000000058</v>
      </c>
      <c r="O19" s="102" t="s">
        <v>270</v>
      </c>
      <c r="P19" s="94">
        <f>Q19</f>
        <v>143000</v>
      </c>
      <c r="Q19" s="94">
        <f>Q21</f>
        <v>143000</v>
      </c>
      <c r="R19" s="94"/>
      <c r="S19" s="94">
        <f>T19</f>
        <v>145000</v>
      </c>
      <c r="T19" s="94">
        <f>T21</f>
        <v>145000</v>
      </c>
      <c r="U19" s="94"/>
      <c r="V19" s="103"/>
    </row>
    <row r="20" spans="1:22" ht="11.25" customHeight="1">
      <c r="A20" s="96"/>
      <c r="B20" s="97" t="s">
        <v>14</v>
      </c>
      <c r="C20" s="98"/>
      <c r="D20" s="98"/>
      <c r="E20" s="98"/>
      <c r="F20" s="98"/>
      <c r="G20" s="98"/>
      <c r="H20" s="98"/>
      <c r="I20" s="98"/>
      <c r="J20" s="105"/>
      <c r="K20" s="107"/>
      <c r="L20" s="105"/>
      <c r="M20" s="105"/>
      <c r="N20" s="105"/>
      <c r="O20" s="99"/>
      <c r="P20" s="99"/>
      <c r="Q20" s="99"/>
      <c r="R20" s="99"/>
      <c r="S20" s="99"/>
      <c r="T20" s="99"/>
      <c r="U20" s="99"/>
      <c r="V20" s="101"/>
    </row>
    <row r="21" spans="1:22" s="88" customFormat="1" ht="45" customHeight="1">
      <c r="A21" s="217" t="s">
        <v>35</v>
      </c>
      <c r="B21" s="104" t="s">
        <v>36</v>
      </c>
      <c r="C21" s="216"/>
      <c r="D21" s="216">
        <f>E21</f>
        <v>131630.39999999999</v>
      </c>
      <c r="E21" s="216">
        <v>131630.39999999999</v>
      </c>
      <c r="F21" s="102" t="s">
        <v>270</v>
      </c>
      <c r="G21" s="216">
        <f>H21</f>
        <v>141118.39999999999</v>
      </c>
      <c r="H21" s="216">
        <v>141118.39999999999</v>
      </c>
      <c r="I21" s="102" t="s">
        <v>270</v>
      </c>
      <c r="J21" s="105">
        <f>K21</f>
        <v>143000</v>
      </c>
      <c r="K21" s="102">
        <v>143000</v>
      </c>
      <c r="L21" s="102" t="s">
        <v>270</v>
      </c>
      <c r="M21" s="105">
        <f>N21</f>
        <v>1881.6000000000058</v>
      </c>
      <c r="N21" s="105">
        <f>K21-H21</f>
        <v>1881.6000000000058</v>
      </c>
      <c r="O21" s="102" t="s">
        <v>270</v>
      </c>
      <c r="P21" s="100">
        <f>Q21</f>
        <v>143000</v>
      </c>
      <c r="Q21" s="100">
        <v>143000</v>
      </c>
      <c r="R21" s="100"/>
      <c r="S21" s="100">
        <f>T21</f>
        <v>145000</v>
      </c>
      <c r="T21" s="100">
        <v>145000</v>
      </c>
      <c r="U21" s="100"/>
      <c r="V21" s="224"/>
    </row>
    <row r="22" spans="1:22" s="88" customFormat="1" ht="154.5" customHeight="1">
      <c r="A22" s="89" t="s">
        <v>37</v>
      </c>
      <c r="B22" s="90" t="s">
        <v>38</v>
      </c>
      <c r="C22" s="91" t="s">
        <v>39</v>
      </c>
      <c r="D22" s="91">
        <f>E22</f>
        <v>12915.1</v>
      </c>
      <c r="E22" s="92">
        <f>E24+E26+E27+E28+E30+E31+E33+E36+E37</f>
        <v>12915.1</v>
      </c>
      <c r="F22" s="102" t="s">
        <v>270</v>
      </c>
      <c r="G22" s="91">
        <f>H22</f>
        <v>19096.2</v>
      </c>
      <c r="H22" s="92">
        <f>H24+H26+H27+H28+H30+H31+H33+H34+H36+H37</f>
        <v>19096.2</v>
      </c>
      <c r="I22" s="102" t="s">
        <v>270</v>
      </c>
      <c r="J22" s="94">
        <f>K22</f>
        <v>9804</v>
      </c>
      <c r="K22" s="92">
        <f>K24+K25+K26+K27+K28+K30+K31+K34+K36+K37+K40+K33</f>
        <v>9804</v>
      </c>
      <c r="L22" s="102" t="s">
        <v>270</v>
      </c>
      <c r="M22" s="94">
        <f>N22</f>
        <v>-9722.2000000000007</v>
      </c>
      <c r="N22" s="94">
        <f>N24+N27+N28+N30+N31+N36+N37</f>
        <v>-9722.2000000000007</v>
      </c>
      <c r="O22" s="102" t="s">
        <v>270</v>
      </c>
      <c r="P22" s="94">
        <f>Q22</f>
        <v>8904</v>
      </c>
      <c r="Q22" s="94">
        <f>Q24+Q26+Q27+Q28+Q30+Q31+Q33+Q34+Q36+Q37+Q40</f>
        <v>8904</v>
      </c>
      <c r="R22" s="94" t="s">
        <v>271</v>
      </c>
      <c r="S22" s="94">
        <f>T22</f>
        <v>9304</v>
      </c>
      <c r="T22" s="94">
        <f>T24+T26+T27+T28+T30+T31+T33+T34+T36+T37+T40</f>
        <v>9304</v>
      </c>
      <c r="U22" s="94" t="s">
        <v>271</v>
      </c>
      <c r="V22" s="224" t="s">
        <v>277</v>
      </c>
    </row>
    <row r="23" spans="1:22" ht="11.25" customHeight="1">
      <c r="A23" s="96"/>
      <c r="B23" s="97" t="s">
        <v>14</v>
      </c>
      <c r="C23" s="98"/>
      <c r="D23" s="98"/>
      <c r="E23" s="98"/>
      <c r="F23" s="98"/>
      <c r="G23" s="98"/>
      <c r="H23" s="98"/>
      <c r="I23" s="98"/>
      <c r="J23" s="100"/>
      <c r="K23" s="98"/>
      <c r="L23" s="100"/>
      <c r="M23" s="100"/>
      <c r="N23" s="100"/>
      <c r="O23" s="99"/>
      <c r="P23" s="99"/>
      <c r="Q23" s="99"/>
      <c r="R23" s="99"/>
      <c r="S23" s="99"/>
      <c r="T23" s="99"/>
      <c r="U23" s="99"/>
      <c r="V23" s="101"/>
    </row>
    <row r="24" spans="1:22" ht="93.75" customHeight="1">
      <c r="A24" s="96" t="s">
        <v>40</v>
      </c>
      <c r="B24" s="97" t="s">
        <v>41</v>
      </c>
      <c r="C24" s="98"/>
      <c r="D24" s="102">
        <f>E24</f>
        <v>5700</v>
      </c>
      <c r="E24" s="102">
        <v>5700</v>
      </c>
      <c r="F24" s="102" t="s">
        <v>270</v>
      </c>
      <c r="G24" s="102">
        <f>H24</f>
        <v>11655</v>
      </c>
      <c r="H24" s="102">
        <v>11655</v>
      </c>
      <c r="I24" s="102" t="s">
        <v>270</v>
      </c>
      <c r="J24" s="105">
        <f>K24</f>
        <v>1500</v>
      </c>
      <c r="K24" s="102">
        <v>1500</v>
      </c>
      <c r="L24" s="102" t="s">
        <v>270</v>
      </c>
      <c r="M24" s="105">
        <f>N24</f>
        <v>-10155</v>
      </c>
      <c r="N24" s="105">
        <f>K24-H24</f>
        <v>-10155</v>
      </c>
      <c r="O24" s="102" t="s">
        <v>270</v>
      </c>
      <c r="P24" s="105">
        <f>Q24</f>
        <v>1500</v>
      </c>
      <c r="Q24" s="105">
        <v>1500</v>
      </c>
      <c r="R24" s="105" t="s">
        <v>271</v>
      </c>
      <c r="S24" s="105">
        <f>T24</f>
        <v>1800</v>
      </c>
      <c r="T24" s="105">
        <v>1800</v>
      </c>
      <c r="U24" s="105" t="s">
        <v>271</v>
      </c>
      <c r="V24" s="108" t="s">
        <v>278</v>
      </c>
    </row>
    <row r="25" spans="1:22" ht="93.75" customHeight="1">
      <c r="A25" s="96"/>
      <c r="B25" s="97"/>
      <c r="C25" s="98"/>
      <c r="D25" s="102"/>
      <c r="E25" s="102"/>
      <c r="F25" s="102"/>
      <c r="G25" s="102"/>
      <c r="H25" s="102"/>
      <c r="I25" s="102"/>
      <c r="J25" s="105">
        <f>K25</f>
        <v>400</v>
      </c>
      <c r="K25" s="102">
        <v>400</v>
      </c>
      <c r="L25" s="102"/>
      <c r="M25" s="105"/>
      <c r="N25" s="105"/>
      <c r="O25" s="102"/>
      <c r="P25" s="105"/>
      <c r="Q25" s="105"/>
      <c r="R25" s="105"/>
      <c r="S25" s="105"/>
      <c r="T25" s="105"/>
      <c r="U25" s="105"/>
      <c r="V25" s="108"/>
    </row>
    <row r="26" spans="1:22" ht="126" customHeight="1">
      <c r="A26" s="96" t="s">
        <v>42</v>
      </c>
      <c r="B26" s="97" t="s">
        <v>43</v>
      </c>
      <c r="C26" s="98"/>
      <c r="D26" s="102">
        <f>E26</f>
        <v>30</v>
      </c>
      <c r="E26" s="102">
        <v>30</v>
      </c>
      <c r="F26" s="102" t="s">
        <v>270</v>
      </c>
      <c r="G26" s="102">
        <f>H26</f>
        <v>75</v>
      </c>
      <c r="H26" s="102">
        <v>75</v>
      </c>
      <c r="I26" s="102" t="s">
        <v>270</v>
      </c>
      <c r="J26" s="105">
        <f>K26</f>
        <v>60</v>
      </c>
      <c r="K26" s="102">
        <v>60</v>
      </c>
      <c r="L26" s="102" t="s">
        <v>270</v>
      </c>
      <c r="M26" s="105">
        <f>N26</f>
        <v>-15</v>
      </c>
      <c r="N26" s="105">
        <f>K26-H26</f>
        <v>-15</v>
      </c>
      <c r="O26" s="102" t="s">
        <v>270</v>
      </c>
      <c r="P26" s="105">
        <f>Q26</f>
        <v>60</v>
      </c>
      <c r="Q26" s="105">
        <v>60</v>
      </c>
      <c r="R26" s="105" t="s">
        <v>271</v>
      </c>
      <c r="S26" s="105">
        <f>T26</f>
        <v>60</v>
      </c>
      <c r="T26" s="105">
        <v>60</v>
      </c>
      <c r="U26" s="105" t="s">
        <v>271</v>
      </c>
      <c r="V26" s="230" t="s">
        <v>545</v>
      </c>
    </row>
    <row r="27" spans="1:22" ht="78.75" customHeight="1">
      <c r="A27" s="96" t="s">
        <v>44</v>
      </c>
      <c r="B27" s="97" t="s">
        <v>45</v>
      </c>
      <c r="C27" s="98"/>
      <c r="D27" s="102">
        <f>E27</f>
        <v>35</v>
      </c>
      <c r="E27" s="102">
        <v>35</v>
      </c>
      <c r="F27" s="102" t="s">
        <v>270</v>
      </c>
      <c r="G27" s="102">
        <f>H27</f>
        <v>70</v>
      </c>
      <c r="H27" s="102">
        <v>70</v>
      </c>
      <c r="I27" s="102" t="s">
        <v>270</v>
      </c>
      <c r="J27" s="105">
        <f>K27</f>
        <v>80</v>
      </c>
      <c r="K27" s="102">
        <v>80</v>
      </c>
      <c r="L27" s="102" t="s">
        <v>270</v>
      </c>
      <c r="M27" s="105">
        <f>N27</f>
        <v>10</v>
      </c>
      <c r="N27" s="105">
        <f>K27-H27</f>
        <v>10</v>
      </c>
      <c r="O27" s="102" t="s">
        <v>270</v>
      </c>
      <c r="P27" s="105">
        <f>Q27</f>
        <v>80</v>
      </c>
      <c r="Q27" s="105">
        <v>80</v>
      </c>
      <c r="R27" s="105" t="s">
        <v>271</v>
      </c>
      <c r="S27" s="105">
        <f>T27</f>
        <v>80</v>
      </c>
      <c r="T27" s="105">
        <v>80</v>
      </c>
      <c r="U27" s="105" t="s">
        <v>271</v>
      </c>
      <c r="V27" s="231" t="s">
        <v>546</v>
      </c>
    </row>
    <row r="28" spans="1:22" ht="126" customHeight="1">
      <c r="A28" s="96" t="s">
        <v>46</v>
      </c>
      <c r="B28" s="97" t="s">
        <v>47</v>
      </c>
      <c r="C28" s="98"/>
      <c r="D28" s="102">
        <f>E28</f>
        <v>1800</v>
      </c>
      <c r="E28" s="102">
        <v>1800</v>
      </c>
      <c r="F28" s="102" t="s">
        <v>270</v>
      </c>
      <c r="G28" s="102">
        <f>H28</f>
        <v>2000</v>
      </c>
      <c r="H28" s="102">
        <v>2000</v>
      </c>
      <c r="I28" s="102" t="s">
        <v>270</v>
      </c>
      <c r="J28" s="105">
        <f>K28</f>
        <v>2000</v>
      </c>
      <c r="K28" s="102">
        <v>2000</v>
      </c>
      <c r="L28" s="102" t="s">
        <v>270</v>
      </c>
      <c r="M28" s="105">
        <f>N28</f>
        <v>0</v>
      </c>
      <c r="N28" s="105">
        <f>K28-H28</f>
        <v>0</v>
      </c>
      <c r="O28" s="102" t="s">
        <v>270</v>
      </c>
      <c r="P28" s="105">
        <f>Q28</f>
        <v>2000</v>
      </c>
      <c r="Q28" s="105">
        <v>2000</v>
      </c>
      <c r="R28" s="105" t="s">
        <v>271</v>
      </c>
      <c r="S28" s="105">
        <f>T28</f>
        <v>2000</v>
      </c>
      <c r="T28" s="105">
        <v>2000</v>
      </c>
      <c r="U28" s="105" t="s">
        <v>271</v>
      </c>
      <c r="V28" s="231" t="s">
        <v>547</v>
      </c>
    </row>
    <row r="29" spans="1:22" ht="134.25" customHeight="1">
      <c r="A29" s="96" t="s">
        <v>48</v>
      </c>
      <c r="B29" s="97" t="s">
        <v>49</v>
      </c>
      <c r="C29" s="98"/>
      <c r="D29" s="102"/>
      <c r="E29" s="102"/>
      <c r="F29" s="107"/>
      <c r="G29" s="102"/>
      <c r="H29" s="102"/>
      <c r="I29" s="107"/>
      <c r="J29" s="105"/>
      <c r="K29" s="102"/>
      <c r="L29" s="105"/>
      <c r="M29" s="105"/>
      <c r="N29" s="105"/>
      <c r="O29" s="102" t="s">
        <v>270</v>
      </c>
      <c r="P29" s="105"/>
      <c r="Q29" s="105"/>
      <c r="R29" s="105"/>
      <c r="S29" s="105"/>
      <c r="T29" s="105"/>
      <c r="U29" s="105"/>
      <c r="V29" s="231"/>
    </row>
    <row r="30" spans="1:22" ht="84" customHeight="1">
      <c r="A30" s="96" t="s">
        <v>50</v>
      </c>
      <c r="B30" s="97" t="s">
        <v>51</v>
      </c>
      <c r="C30" s="98"/>
      <c r="D30" s="102">
        <f>E30</f>
        <v>100</v>
      </c>
      <c r="E30" s="102">
        <v>100</v>
      </c>
      <c r="F30" s="107" t="s">
        <v>271</v>
      </c>
      <c r="G30" s="102">
        <f>H30</f>
        <v>50</v>
      </c>
      <c r="H30" s="102">
        <v>50</v>
      </c>
      <c r="I30" s="107" t="s">
        <v>271</v>
      </c>
      <c r="J30" s="105">
        <f>K30</f>
        <v>100</v>
      </c>
      <c r="K30" s="102">
        <v>100</v>
      </c>
      <c r="L30" s="105" t="s">
        <v>271</v>
      </c>
      <c r="M30" s="105">
        <f>N30</f>
        <v>50</v>
      </c>
      <c r="N30" s="105">
        <f>K30-H30</f>
        <v>50</v>
      </c>
      <c r="O30" s="102" t="s">
        <v>270</v>
      </c>
      <c r="P30" s="105">
        <f>Q30</f>
        <v>100</v>
      </c>
      <c r="Q30" s="105">
        <v>100</v>
      </c>
      <c r="R30" s="105" t="s">
        <v>271</v>
      </c>
      <c r="S30" s="105">
        <f>T30</f>
        <v>100</v>
      </c>
      <c r="T30" s="105">
        <v>100</v>
      </c>
      <c r="U30" s="105" t="s">
        <v>271</v>
      </c>
      <c r="V30" s="231" t="s">
        <v>548</v>
      </c>
    </row>
    <row r="31" spans="1:22" ht="82.5" customHeight="1">
      <c r="A31" s="96" t="s">
        <v>52</v>
      </c>
      <c r="B31" s="97" t="s">
        <v>53</v>
      </c>
      <c r="C31" s="98"/>
      <c r="D31" s="102">
        <f>E31</f>
        <v>4411</v>
      </c>
      <c r="E31" s="102">
        <v>4411</v>
      </c>
      <c r="F31" s="107" t="s">
        <v>271</v>
      </c>
      <c r="G31" s="102">
        <f>H31</f>
        <v>4405.5</v>
      </c>
      <c r="H31" s="102">
        <v>4405.5</v>
      </c>
      <c r="I31" s="107" t="s">
        <v>271</v>
      </c>
      <c r="J31" s="105">
        <f>K31</f>
        <v>4800</v>
      </c>
      <c r="K31" s="102">
        <v>4800</v>
      </c>
      <c r="L31" s="105" t="s">
        <v>271</v>
      </c>
      <c r="M31" s="105">
        <f>N31</f>
        <v>394.5</v>
      </c>
      <c r="N31" s="105">
        <f>K31-H31</f>
        <v>394.5</v>
      </c>
      <c r="O31" s="102" t="s">
        <v>270</v>
      </c>
      <c r="P31" s="105">
        <f>Q31</f>
        <v>4300</v>
      </c>
      <c r="Q31" s="105">
        <v>4300</v>
      </c>
      <c r="R31" s="105" t="s">
        <v>271</v>
      </c>
      <c r="S31" s="105">
        <f>T31</f>
        <v>4400</v>
      </c>
      <c r="T31" s="105">
        <v>4400</v>
      </c>
      <c r="U31" s="105" t="s">
        <v>271</v>
      </c>
      <c r="V31" s="95" t="s">
        <v>549</v>
      </c>
    </row>
    <row r="32" spans="1:22" ht="105" hidden="1" customHeight="1">
      <c r="A32" s="96" t="s">
        <v>54</v>
      </c>
      <c r="B32" s="97" t="s">
        <v>55</v>
      </c>
      <c r="C32" s="98"/>
      <c r="D32" s="102"/>
      <c r="E32" s="102"/>
      <c r="F32" s="107"/>
      <c r="G32" s="102"/>
      <c r="H32" s="102"/>
      <c r="I32" s="107"/>
      <c r="J32" s="105"/>
      <c r="K32" s="107"/>
      <c r="L32" s="105"/>
      <c r="M32" s="105"/>
      <c r="N32" s="105"/>
      <c r="O32" s="102" t="s">
        <v>270</v>
      </c>
      <c r="P32" s="105"/>
      <c r="Q32" s="105"/>
      <c r="R32" s="105"/>
      <c r="S32" s="105"/>
      <c r="T32" s="105"/>
      <c r="U32" s="105"/>
      <c r="V32" s="101"/>
    </row>
    <row r="33" spans="1:22" ht="126" customHeight="1">
      <c r="A33" s="96" t="s">
        <v>56</v>
      </c>
      <c r="B33" s="97" t="s">
        <v>57</v>
      </c>
      <c r="C33" s="98"/>
      <c r="D33" s="102">
        <f>E33</f>
        <v>475</v>
      </c>
      <c r="E33" s="102">
        <v>475</v>
      </c>
      <c r="F33" s="102" t="s">
        <v>271</v>
      </c>
      <c r="G33" s="102">
        <f>H33</f>
        <v>175</v>
      </c>
      <c r="H33" s="102">
        <v>175</v>
      </c>
      <c r="I33" s="102" t="s">
        <v>271</v>
      </c>
      <c r="J33" s="105">
        <f>K33</f>
        <v>150</v>
      </c>
      <c r="K33" s="102">
        <v>150</v>
      </c>
      <c r="L33" s="105" t="s">
        <v>271</v>
      </c>
      <c r="M33" s="105">
        <f>N33</f>
        <v>-25</v>
      </c>
      <c r="N33" s="105">
        <f>K33-H33</f>
        <v>-25</v>
      </c>
      <c r="O33" s="102" t="s">
        <v>270</v>
      </c>
      <c r="P33" s="105">
        <f>Q33</f>
        <v>150</v>
      </c>
      <c r="Q33" s="105">
        <v>150</v>
      </c>
      <c r="R33" s="105" t="s">
        <v>271</v>
      </c>
      <c r="S33" s="105">
        <f>T33</f>
        <v>150</v>
      </c>
      <c r="T33" s="105">
        <v>150</v>
      </c>
      <c r="U33" s="105" t="s">
        <v>271</v>
      </c>
      <c r="V33" s="231" t="s">
        <v>550</v>
      </c>
    </row>
    <row r="34" spans="1:22" ht="73.5" customHeight="1">
      <c r="A34" s="96" t="s">
        <v>58</v>
      </c>
      <c r="B34" s="97" t="s">
        <v>59</v>
      </c>
      <c r="C34" s="98"/>
      <c r="D34" s="102">
        <f>E34</f>
        <v>0</v>
      </c>
      <c r="E34" s="102">
        <v>0</v>
      </c>
      <c r="F34" s="102" t="s">
        <v>271</v>
      </c>
      <c r="G34" s="102">
        <f>H34</f>
        <v>280</v>
      </c>
      <c r="H34" s="102">
        <v>280</v>
      </c>
      <c r="I34" s="102" t="s">
        <v>271</v>
      </c>
      <c r="J34" s="105">
        <f>K34</f>
        <v>250</v>
      </c>
      <c r="K34" s="102">
        <v>250</v>
      </c>
      <c r="L34" s="105" t="s">
        <v>271</v>
      </c>
      <c r="M34" s="105">
        <f>N34</f>
        <v>-30</v>
      </c>
      <c r="N34" s="105">
        <f>K34-H34</f>
        <v>-30</v>
      </c>
      <c r="O34" s="102" t="s">
        <v>270</v>
      </c>
      <c r="P34" s="105">
        <f>Q34</f>
        <v>250</v>
      </c>
      <c r="Q34" s="105">
        <v>250</v>
      </c>
      <c r="R34" s="105" t="s">
        <v>271</v>
      </c>
      <c r="S34" s="105">
        <f>T34</f>
        <v>250</v>
      </c>
      <c r="T34" s="105">
        <v>250</v>
      </c>
      <c r="U34" s="105" t="s">
        <v>271</v>
      </c>
      <c r="V34" s="171" t="s">
        <v>285</v>
      </c>
    </row>
    <row r="35" spans="1:22" ht="73.5" customHeight="1">
      <c r="A35" s="96" t="s">
        <v>60</v>
      </c>
      <c r="B35" s="97" t="s">
        <v>61</v>
      </c>
      <c r="C35" s="98"/>
      <c r="D35" s="102"/>
      <c r="E35" s="102"/>
      <c r="F35" s="102"/>
      <c r="G35" s="102"/>
      <c r="H35" s="102"/>
      <c r="I35" s="102"/>
      <c r="J35" s="105"/>
      <c r="K35" s="102"/>
      <c r="L35" s="110"/>
      <c r="M35" s="105"/>
      <c r="N35" s="105"/>
      <c r="O35" s="102" t="s">
        <v>270</v>
      </c>
      <c r="P35" s="105"/>
      <c r="Q35" s="105"/>
      <c r="R35" s="110"/>
      <c r="S35" s="105"/>
      <c r="T35" s="105"/>
      <c r="U35" s="110"/>
      <c r="V35" s="231" t="s">
        <v>286</v>
      </c>
    </row>
    <row r="36" spans="1:22" ht="126" customHeight="1">
      <c r="A36" s="96" t="s">
        <v>62</v>
      </c>
      <c r="B36" s="97" t="s">
        <v>63</v>
      </c>
      <c r="C36" s="98"/>
      <c r="D36" s="102">
        <f>E36</f>
        <v>64.099999999999994</v>
      </c>
      <c r="E36" s="102">
        <v>64.099999999999994</v>
      </c>
      <c r="F36" s="102" t="s">
        <v>271</v>
      </c>
      <c r="G36" s="102">
        <f>H36</f>
        <v>85.7</v>
      </c>
      <c r="H36" s="102">
        <v>85.7</v>
      </c>
      <c r="I36" s="102" t="s">
        <v>271</v>
      </c>
      <c r="J36" s="105">
        <f>K36</f>
        <v>64</v>
      </c>
      <c r="K36" s="102">
        <v>64</v>
      </c>
      <c r="L36" s="105" t="s">
        <v>271</v>
      </c>
      <c r="M36" s="105">
        <f>N36</f>
        <v>-21.700000000000003</v>
      </c>
      <c r="N36" s="105">
        <f>K36-H36</f>
        <v>-21.700000000000003</v>
      </c>
      <c r="O36" s="283" t="s">
        <v>271</v>
      </c>
      <c r="P36" s="105">
        <f>Q36</f>
        <v>64</v>
      </c>
      <c r="Q36" s="105">
        <v>64</v>
      </c>
      <c r="R36" s="105" t="s">
        <v>271</v>
      </c>
      <c r="S36" s="105">
        <f>T36</f>
        <v>64</v>
      </c>
      <c r="T36" s="105">
        <v>64</v>
      </c>
      <c r="U36" s="105" t="s">
        <v>271</v>
      </c>
      <c r="V36" s="108" t="s">
        <v>287</v>
      </c>
    </row>
    <row r="37" spans="1:22" ht="178.5" customHeight="1">
      <c r="A37" s="96" t="s">
        <v>64</v>
      </c>
      <c r="B37" s="97" t="s">
        <v>65</v>
      </c>
      <c r="C37" s="98"/>
      <c r="D37" s="102">
        <f>E37</f>
        <v>300</v>
      </c>
      <c r="E37" s="102">
        <v>300</v>
      </c>
      <c r="F37" s="102"/>
      <c r="G37" s="102">
        <f>H37</f>
        <v>300</v>
      </c>
      <c r="H37" s="102">
        <v>300</v>
      </c>
      <c r="I37" s="102"/>
      <c r="J37" s="100">
        <f>K37</f>
        <v>300</v>
      </c>
      <c r="K37" s="102">
        <v>300</v>
      </c>
      <c r="L37" s="99"/>
      <c r="M37" s="100">
        <f>N37</f>
        <v>0</v>
      </c>
      <c r="N37" s="100">
        <f>K37-H37</f>
        <v>0</v>
      </c>
      <c r="O37" s="102" t="s">
        <v>270</v>
      </c>
      <c r="P37" s="100">
        <f>Q37</f>
        <v>300</v>
      </c>
      <c r="Q37" s="100">
        <v>300</v>
      </c>
      <c r="R37" s="99"/>
      <c r="S37" s="100">
        <f>T37</f>
        <v>300</v>
      </c>
      <c r="T37" s="100">
        <v>300</v>
      </c>
      <c r="U37" s="99"/>
      <c r="V37" s="231" t="s">
        <v>288</v>
      </c>
    </row>
    <row r="38" spans="1:22" ht="101.25" customHeight="1">
      <c r="A38" s="96" t="s">
        <v>66</v>
      </c>
      <c r="B38" s="97" t="s">
        <v>67</v>
      </c>
      <c r="C38" s="98"/>
      <c r="D38" s="98"/>
      <c r="E38" s="98"/>
      <c r="F38" s="98"/>
      <c r="G38" s="98"/>
      <c r="H38" s="98"/>
      <c r="I38" s="98"/>
      <c r="J38" s="99"/>
      <c r="K38" s="98"/>
      <c r="L38" s="99"/>
      <c r="M38" s="99"/>
      <c r="N38" s="99"/>
      <c r="O38" s="102" t="s">
        <v>270</v>
      </c>
      <c r="P38" s="99"/>
      <c r="Q38" s="99"/>
      <c r="R38" s="99"/>
      <c r="S38" s="99"/>
      <c r="T38" s="99"/>
      <c r="U38" s="99"/>
      <c r="V38" s="313" t="s">
        <v>289</v>
      </c>
    </row>
    <row r="39" spans="1:22" ht="94.5" customHeight="1">
      <c r="A39" s="96" t="s">
        <v>68</v>
      </c>
      <c r="B39" s="97" t="s">
        <v>69</v>
      </c>
      <c r="C39" s="98"/>
      <c r="D39" s="98"/>
      <c r="E39" s="98"/>
      <c r="F39" s="98"/>
      <c r="G39" s="98"/>
      <c r="H39" s="98"/>
      <c r="I39" s="98"/>
      <c r="J39" s="99"/>
      <c r="K39" s="98"/>
      <c r="L39" s="99"/>
      <c r="M39" s="99"/>
      <c r="N39" s="99"/>
      <c r="O39" s="102" t="s">
        <v>270</v>
      </c>
      <c r="P39" s="99"/>
      <c r="Q39" s="99"/>
      <c r="R39" s="99"/>
      <c r="S39" s="99"/>
      <c r="T39" s="99"/>
      <c r="U39" s="99"/>
      <c r="V39" s="314"/>
    </row>
    <row r="40" spans="1:22" ht="63" customHeight="1">
      <c r="A40" s="96" t="s">
        <v>70</v>
      </c>
      <c r="B40" s="97" t="s">
        <v>71</v>
      </c>
      <c r="C40" s="98"/>
      <c r="D40" s="216">
        <v>0</v>
      </c>
      <c r="E40" s="216">
        <v>0</v>
      </c>
      <c r="F40" s="216" t="s">
        <v>271</v>
      </c>
      <c r="G40" s="216">
        <v>100</v>
      </c>
      <c r="H40" s="216">
        <v>100</v>
      </c>
      <c r="I40" s="272" t="s">
        <v>271</v>
      </c>
      <c r="J40" s="100">
        <f>K40</f>
        <v>100</v>
      </c>
      <c r="K40" s="102">
        <v>100</v>
      </c>
      <c r="L40" s="100" t="s">
        <v>271</v>
      </c>
      <c r="M40" s="100">
        <v>0</v>
      </c>
      <c r="N40" s="100">
        <v>0</v>
      </c>
      <c r="O40" s="102" t="s">
        <v>270</v>
      </c>
      <c r="P40" s="100">
        <f>Q40</f>
        <v>100</v>
      </c>
      <c r="Q40" s="100">
        <v>100</v>
      </c>
      <c r="R40" s="100" t="s">
        <v>271</v>
      </c>
      <c r="S40" s="100">
        <f>T40</f>
        <v>100</v>
      </c>
      <c r="T40" s="100">
        <v>100</v>
      </c>
      <c r="U40" s="100" t="s">
        <v>271</v>
      </c>
      <c r="V40" s="232" t="s">
        <v>290</v>
      </c>
    </row>
    <row r="41" spans="1:22" ht="52.5" customHeight="1">
      <c r="A41" s="96" t="s">
        <v>72</v>
      </c>
      <c r="B41" s="97" t="s">
        <v>73</v>
      </c>
      <c r="C41" s="98"/>
      <c r="D41" s="98"/>
      <c r="E41" s="98"/>
      <c r="F41" s="98"/>
      <c r="G41" s="98"/>
      <c r="H41" s="98"/>
      <c r="I41" s="98"/>
      <c r="J41" s="99"/>
      <c r="K41" s="98"/>
      <c r="L41" s="99"/>
      <c r="M41" s="99"/>
      <c r="N41" s="99"/>
      <c r="O41" s="102" t="s">
        <v>270</v>
      </c>
      <c r="P41" s="99"/>
      <c r="Q41" s="99"/>
      <c r="R41" s="99"/>
      <c r="S41" s="99"/>
      <c r="T41" s="99"/>
      <c r="U41" s="99"/>
      <c r="V41" s="101"/>
    </row>
    <row r="42" spans="1:22" ht="21" customHeight="1">
      <c r="A42" s="96" t="s">
        <v>74</v>
      </c>
      <c r="B42" s="97" t="s">
        <v>75</v>
      </c>
      <c r="C42" s="98"/>
      <c r="D42" s="98"/>
      <c r="E42" s="98"/>
      <c r="F42" s="98"/>
      <c r="G42" s="98"/>
      <c r="H42" s="98"/>
      <c r="I42" s="98"/>
      <c r="J42" s="99"/>
      <c r="K42" s="98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101"/>
    </row>
    <row r="43" spans="1:22" s="88" customFormat="1" ht="42" customHeight="1">
      <c r="A43" s="89" t="s">
        <v>76</v>
      </c>
      <c r="B43" s="90" t="s">
        <v>77</v>
      </c>
      <c r="C43" s="91" t="s">
        <v>78</v>
      </c>
      <c r="D43" s="92">
        <f>E43</f>
        <v>8170.5</v>
      </c>
      <c r="E43" s="92">
        <f>E45+E46</f>
        <v>8170.5</v>
      </c>
      <c r="F43" s="92"/>
      <c r="G43" s="92">
        <f>H43</f>
        <v>8730.5</v>
      </c>
      <c r="H43" s="92">
        <f>H45+H46</f>
        <v>8730.5</v>
      </c>
      <c r="I43" s="92"/>
      <c r="J43" s="94">
        <f>K43</f>
        <v>7000</v>
      </c>
      <c r="K43" s="92">
        <f>K45+K46</f>
        <v>7000</v>
      </c>
      <c r="L43" s="94"/>
      <c r="M43" s="94">
        <f>N43</f>
        <v>-1730.5</v>
      </c>
      <c r="N43" s="94">
        <f>N45+N46</f>
        <v>-1730.5</v>
      </c>
      <c r="O43" s="102" t="s">
        <v>270</v>
      </c>
      <c r="P43" s="94">
        <f>Q43</f>
        <v>8000</v>
      </c>
      <c r="Q43" s="94">
        <f>Q45+Q46</f>
        <v>8000</v>
      </c>
      <c r="R43" s="94"/>
      <c r="S43" s="94">
        <f>T43</f>
        <v>8000</v>
      </c>
      <c r="T43" s="94">
        <f>T45+T46</f>
        <v>8000</v>
      </c>
      <c r="U43" s="94"/>
      <c r="V43" s="103"/>
    </row>
    <row r="44" spans="1:22" ht="11.25" customHeight="1">
      <c r="A44" s="96"/>
      <c r="B44" s="97" t="s">
        <v>14</v>
      </c>
      <c r="C44" s="98"/>
      <c r="D44" s="107"/>
      <c r="E44" s="107"/>
      <c r="F44" s="107"/>
      <c r="G44" s="107"/>
      <c r="H44" s="107"/>
      <c r="I44" s="107"/>
      <c r="J44" s="100"/>
      <c r="K44" s="107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1"/>
    </row>
    <row r="45" spans="1:22" s="88" customFormat="1" ht="136.5" customHeight="1">
      <c r="A45" s="217" t="s">
        <v>79</v>
      </c>
      <c r="B45" s="104" t="s">
        <v>80</v>
      </c>
      <c r="C45" s="216"/>
      <c r="D45" s="102">
        <f>E45</f>
        <v>3342</v>
      </c>
      <c r="E45" s="102">
        <v>3342</v>
      </c>
      <c r="F45" s="102"/>
      <c r="G45" s="102">
        <f>H45</f>
        <v>3024</v>
      </c>
      <c r="H45" s="102">
        <v>3024</v>
      </c>
      <c r="I45" s="102"/>
      <c r="J45" s="100">
        <f>K45</f>
        <v>3000</v>
      </c>
      <c r="K45" s="102">
        <v>3000</v>
      </c>
      <c r="L45" s="100"/>
      <c r="M45" s="100">
        <f>N45</f>
        <v>-24</v>
      </c>
      <c r="N45" s="100">
        <f>K45-H45</f>
        <v>-24</v>
      </c>
      <c r="O45" s="102" t="s">
        <v>270</v>
      </c>
      <c r="P45" s="100">
        <f>Q45</f>
        <v>3500</v>
      </c>
      <c r="Q45" s="100">
        <v>3500</v>
      </c>
      <c r="R45" s="102" t="s">
        <v>270</v>
      </c>
      <c r="S45" s="100">
        <f>T45</f>
        <v>3500</v>
      </c>
      <c r="T45" s="100">
        <v>3500</v>
      </c>
      <c r="U45" s="102" t="s">
        <v>270</v>
      </c>
      <c r="V45" s="315" t="s">
        <v>291</v>
      </c>
    </row>
    <row r="46" spans="1:22" s="88" customFormat="1" ht="147" customHeight="1">
      <c r="A46" s="217" t="s">
        <v>81</v>
      </c>
      <c r="B46" s="104" t="s">
        <v>82</v>
      </c>
      <c r="C46" s="216"/>
      <c r="D46" s="102">
        <f>E46</f>
        <v>4828.5</v>
      </c>
      <c r="E46" s="102">
        <v>4828.5</v>
      </c>
      <c r="F46" s="102"/>
      <c r="G46" s="102">
        <f>H46</f>
        <v>5706.5</v>
      </c>
      <c r="H46" s="102">
        <v>5706.5</v>
      </c>
      <c r="I46" s="102"/>
      <c r="J46" s="100">
        <f>K46</f>
        <v>4000</v>
      </c>
      <c r="K46" s="102">
        <v>4000</v>
      </c>
      <c r="L46" s="100"/>
      <c r="M46" s="100">
        <f>N46</f>
        <v>-1706.5</v>
      </c>
      <c r="N46" s="100">
        <f>K46-H46</f>
        <v>-1706.5</v>
      </c>
      <c r="O46" s="102" t="s">
        <v>270</v>
      </c>
      <c r="P46" s="100">
        <f>Q46</f>
        <v>4500</v>
      </c>
      <c r="Q46" s="100">
        <v>4500</v>
      </c>
      <c r="R46" s="102" t="s">
        <v>270</v>
      </c>
      <c r="S46" s="100">
        <f>T46</f>
        <v>4500</v>
      </c>
      <c r="T46" s="100">
        <v>4500</v>
      </c>
      <c r="U46" s="102" t="s">
        <v>270</v>
      </c>
      <c r="V46" s="316"/>
    </row>
    <row r="47" spans="1:22" s="88" customFormat="1" ht="81.75" customHeight="1">
      <c r="A47" s="89" t="s">
        <v>83</v>
      </c>
      <c r="B47" s="90" t="s">
        <v>84</v>
      </c>
      <c r="C47" s="91" t="s">
        <v>85</v>
      </c>
      <c r="D47" s="91">
        <v>1162122.8</v>
      </c>
      <c r="E47" s="91">
        <f>E55</f>
        <v>1249507.5</v>
      </c>
      <c r="F47" s="91">
        <f>F60</f>
        <v>213534.1</v>
      </c>
      <c r="G47" s="91">
        <v>1162122.8</v>
      </c>
      <c r="H47" s="91">
        <f>H55</f>
        <v>1439860.3</v>
      </c>
      <c r="I47" s="91">
        <f>I60</f>
        <v>859721.3</v>
      </c>
      <c r="J47" s="94">
        <f>K47</f>
        <v>1619272</v>
      </c>
      <c r="K47" s="92">
        <f>K55</f>
        <v>1619272</v>
      </c>
      <c r="L47" s="94">
        <f>L52+L60</f>
        <v>2120710</v>
      </c>
      <c r="M47" s="94">
        <f>N47</f>
        <v>185370.5</v>
      </c>
      <c r="N47" s="94">
        <f>N55</f>
        <v>185370.5</v>
      </c>
      <c r="O47" s="94">
        <f t="shared" ref="O47:O54" si="0">L47-I47</f>
        <v>1260988.7</v>
      </c>
      <c r="P47" s="94">
        <f>Q47+R47</f>
        <v>2172500</v>
      </c>
      <c r="Q47" s="94">
        <f>Q55</f>
        <v>1804000</v>
      </c>
      <c r="R47" s="94">
        <f>R60+R52</f>
        <v>368500</v>
      </c>
      <c r="S47" s="94">
        <f>T47+U47</f>
        <v>3454500</v>
      </c>
      <c r="T47" s="94">
        <f>T55</f>
        <v>1980000</v>
      </c>
      <c r="U47" s="94">
        <f>U60+U52</f>
        <v>1474500</v>
      </c>
      <c r="V47" s="171"/>
    </row>
    <row r="48" spans="1:22" ht="11.25" customHeight="1">
      <c r="A48" s="96"/>
      <c r="B48" s="97" t="s">
        <v>14</v>
      </c>
      <c r="C48" s="98"/>
      <c r="D48" s="98"/>
      <c r="E48" s="98"/>
      <c r="F48" s="98"/>
      <c r="G48" s="98"/>
      <c r="H48" s="98"/>
      <c r="I48" s="98"/>
      <c r="J48" s="100"/>
      <c r="K48" s="98"/>
      <c r="L48" s="100"/>
      <c r="M48" s="94">
        <f>N48+O48</f>
        <v>0</v>
      </c>
      <c r="N48" s="94">
        <f>N56</f>
        <v>0</v>
      </c>
      <c r="O48" s="94">
        <f t="shared" si="0"/>
        <v>0</v>
      </c>
      <c r="P48" s="100"/>
      <c r="Q48" s="100"/>
      <c r="R48" s="100"/>
      <c r="S48" s="100"/>
      <c r="T48" s="100"/>
      <c r="U48" s="100"/>
      <c r="V48" s="101"/>
    </row>
    <row r="49" spans="1:22" s="88" customFormat="1" ht="63" customHeight="1">
      <c r="A49" s="89" t="s">
        <v>86</v>
      </c>
      <c r="B49" s="90" t="s">
        <v>87</v>
      </c>
      <c r="C49" s="91" t="s">
        <v>88</v>
      </c>
      <c r="D49" s="91"/>
      <c r="E49" s="91"/>
      <c r="F49" s="91"/>
      <c r="G49" s="91"/>
      <c r="H49" s="91"/>
      <c r="I49" s="91"/>
      <c r="J49" s="94"/>
      <c r="K49" s="91"/>
      <c r="L49" s="94"/>
      <c r="M49" s="94">
        <f>N49+O49</f>
        <v>0</v>
      </c>
      <c r="N49" s="94"/>
      <c r="O49" s="94">
        <f t="shared" si="0"/>
        <v>0</v>
      </c>
      <c r="P49" s="94"/>
      <c r="Q49" s="94"/>
      <c r="R49" s="94"/>
      <c r="S49" s="94"/>
      <c r="T49" s="94"/>
      <c r="U49" s="94"/>
      <c r="V49" s="103"/>
    </row>
    <row r="50" spans="1:22" ht="26.25" customHeight="1">
      <c r="A50" s="96"/>
      <c r="B50" s="97" t="s">
        <v>14</v>
      </c>
      <c r="C50" s="98"/>
      <c r="D50" s="98"/>
      <c r="E50" s="98"/>
      <c r="F50" s="98"/>
      <c r="G50" s="98"/>
      <c r="H50" s="98"/>
      <c r="I50" s="98"/>
      <c r="J50" s="100"/>
      <c r="K50" s="98"/>
      <c r="L50" s="100"/>
      <c r="M50" s="94">
        <f>N50+O50</f>
        <v>-1743.1</v>
      </c>
      <c r="N50" s="94">
        <f>N59</f>
        <v>-1743.1</v>
      </c>
      <c r="O50" s="94">
        <f t="shared" si="0"/>
        <v>0</v>
      </c>
      <c r="P50" s="100"/>
      <c r="Q50" s="100"/>
      <c r="R50" s="100"/>
      <c r="S50" s="100"/>
      <c r="T50" s="100"/>
      <c r="U50" s="100"/>
      <c r="V50" s="101"/>
    </row>
    <row r="51" spans="1:22" s="88" customFormat="1" ht="94.5" customHeight="1">
      <c r="A51" s="217" t="s">
        <v>89</v>
      </c>
      <c r="B51" s="104" t="s">
        <v>90</v>
      </c>
      <c r="C51" s="216"/>
      <c r="D51" s="216"/>
      <c r="E51" s="216"/>
      <c r="F51" s="216"/>
      <c r="G51" s="216"/>
      <c r="H51" s="216"/>
      <c r="I51" s="272"/>
      <c r="J51" s="100"/>
      <c r="K51" s="216"/>
      <c r="L51" s="100"/>
      <c r="M51" s="94">
        <f>O51</f>
        <v>0</v>
      </c>
      <c r="N51" s="94" t="str">
        <f>N60</f>
        <v>X</v>
      </c>
      <c r="O51" s="94">
        <f t="shared" si="0"/>
        <v>0</v>
      </c>
      <c r="P51" s="100"/>
      <c r="Q51" s="100"/>
      <c r="R51" s="100"/>
      <c r="S51" s="100"/>
      <c r="T51" s="100"/>
      <c r="U51" s="100"/>
      <c r="V51" s="103"/>
    </row>
    <row r="52" spans="1:22" s="88" customFormat="1" ht="63" customHeight="1">
      <c r="A52" s="89" t="s">
        <v>91</v>
      </c>
      <c r="B52" s="90" t="s">
        <v>92</v>
      </c>
      <c r="C52" s="91" t="s">
        <v>93</v>
      </c>
      <c r="D52" s="92">
        <f>F52</f>
        <v>0</v>
      </c>
      <c r="E52" s="92"/>
      <c r="F52" s="92">
        <f>F54</f>
        <v>0</v>
      </c>
      <c r="G52" s="92">
        <f>I52</f>
        <v>38503.300000000003</v>
      </c>
      <c r="H52" s="92"/>
      <c r="I52" s="92">
        <f>I54</f>
        <v>38503.300000000003</v>
      </c>
      <c r="J52" s="94">
        <f>L52</f>
        <v>0</v>
      </c>
      <c r="K52" s="92"/>
      <c r="L52" s="94">
        <f>L54</f>
        <v>0</v>
      </c>
      <c r="M52" s="94">
        <f>N52+O52</f>
        <v>-38503.300000000003</v>
      </c>
      <c r="N52" s="94">
        <f>N61</f>
        <v>0</v>
      </c>
      <c r="O52" s="94">
        <f t="shared" si="0"/>
        <v>-38503.300000000003</v>
      </c>
      <c r="P52" s="94">
        <f>R52</f>
        <v>0</v>
      </c>
      <c r="Q52" s="94"/>
      <c r="R52" s="94">
        <f>R54</f>
        <v>0</v>
      </c>
      <c r="S52" s="94">
        <f>U52</f>
        <v>0</v>
      </c>
      <c r="T52" s="94"/>
      <c r="U52" s="94">
        <f>U54</f>
        <v>0</v>
      </c>
      <c r="V52" s="103"/>
    </row>
    <row r="53" spans="1:22" ht="11.25" customHeight="1">
      <c r="A53" s="96"/>
      <c r="B53" s="97" t="s">
        <v>14</v>
      </c>
      <c r="C53" s="98"/>
      <c r="D53" s="98"/>
      <c r="E53" s="98"/>
      <c r="F53" s="98"/>
      <c r="G53" s="98"/>
      <c r="H53" s="98"/>
      <c r="I53" s="98"/>
      <c r="J53" s="100"/>
      <c r="K53" s="107"/>
      <c r="L53" s="100"/>
      <c r="M53" s="94"/>
      <c r="N53" s="94" t="str">
        <f>N62</f>
        <v>X</v>
      </c>
      <c r="O53" s="94">
        <f t="shared" si="0"/>
        <v>0</v>
      </c>
      <c r="P53" s="100"/>
      <c r="Q53" s="100"/>
      <c r="R53" s="100"/>
      <c r="S53" s="100"/>
      <c r="T53" s="100"/>
      <c r="U53" s="100"/>
      <c r="V53" s="101"/>
    </row>
    <row r="54" spans="1:22" s="88" customFormat="1" ht="94.5" customHeight="1">
      <c r="A54" s="217" t="s">
        <v>94</v>
      </c>
      <c r="B54" s="104" t="s">
        <v>95</v>
      </c>
      <c r="C54" s="216"/>
      <c r="D54" s="102">
        <f>F54</f>
        <v>0</v>
      </c>
      <c r="E54" s="102"/>
      <c r="F54" s="102">
        <v>0</v>
      </c>
      <c r="G54" s="102">
        <f>I54</f>
        <v>38503.300000000003</v>
      </c>
      <c r="H54" s="102"/>
      <c r="I54" s="102">
        <v>38503.300000000003</v>
      </c>
      <c r="J54" s="100">
        <f>L54</f>
        <v>0</v>
      </c>
      <c r="K54" s="102"/>
      <c r="L54" s="100">
        <v>0</v>
      </c>
      <c r="M54" s="94">
        <f>N54+O54</f>
        <v>-38503.300000000003</v>
      </c>
      <c r="N54" s="94"/>
      <c r="O54" s="94">
        <f t="shared" si="0"/>
        <v>-38503.300000000003</v>
      </c>
      <c r="P54" s="100">
        <f>R54</f>
        <v>0</v>
      </c>
      <c r="Q54" s="100"/>
      <c r="R54" s="100">
        <v>0</v>
      </c>
      <c r="S54" s="100">
        <f>U54</f>
        <v>0</v>
      </c>
      <c r="T54" s="100"/>
      <c r="U54" s="100">
        <v>0</v>
      </c>
      <c r="V54" s="232" t="s">
        <v>292</v>
      </c>
    </row>
    <row r="55" spans="1:22" s="88" customFormat="1" ht="112.5" customHeight="1">
      <c r="A55" s="89" t="s">
        <v>96</v>
      </c>
      <c r="B55" s="90" t="s">
        <v>97</v>
      </c>
      <c r="C55" s="91" t="s">
        <v>98</v>
      </c>
      <c r="D55" s="91">
        <v>798202.1</v>
      </c>
      <c r="E55" s="91">
        <f>E57+E59</f>
        <v>1249507.5</v>
      </c>
      <c r="F55" s="102" t="s">
        <v>270</v>
      </c>
      <c r="G55" s="91">
        <v>798202.1</v>
      </c>
      <c r="H55" s="91">
        <f>H57+H59+H58</f>
        <v>1439860.3</v>
      </c>
      <c r="I55" s="102" t="s">
        <v>270</v>
      </c>
      <c r="J55" s="111">
        <f>K55</f>
        <v>1619272</v>
      </c>
      <c r="K55" s="92">
        <f>K57</f>
        <v>1619272</v>
      </c>
      <c r="L55" s="102" t="s">
        <v>270</v>
      </c>
      <c r="M55" s="93">
        <f>N55</f>
        <v>185370.5</v>
      </c>
      <c r="N55" s="93">
        <f>N57</f>
        <v>185370.5</v>
      </c>
      <c r="O55" s="102" t="s">
        <v>270</v>
      </c>
      <c r="P55" s="93">
        <f>Q55+R55</f>
        <v>2172500</v>
      </c>
      <c r="Q55" s="93">
        <f>Q57</f>
        <v>1804000</v>
      </c>
      <c r="R55" s="93">
        <f>R60</f>
        <v>368500</v>
      </c>
      <c r="S55" s="93">
        <f>T55+U55</f>
        <v>3454500</v>
      </c>
      <c r="T55" s="93">
        <f>T57</f>
        <v>1980000</v>
      </c>
      <c r="U55" s="93">
        <f>U60</f>
        <v>1474500</v>
      </c>
      <c r="V55" s="103"/>
    </row>
    <row r="56" spans="1:22" ht="11.25" customHeight="1">
      <c r="A56" s="96"/>
      <c r="B56" s="97" t="s">
        <v>14</v>
      </c>
      <c r="C56" s="98"/>
      <c r="D56" s="98"/>
      <c r="E56" s="98"/>
      <c r="F56" s="98"/>
      <c r="G56" s="98"/>
      <c r="H56" s="98"/>
      <c r="I56" s="98"/>
      <c r="J56" s="112"/>
      <c r="K56" s="107"/>
      <c r="L56" s="99"/>
      <c r="M56" s="99"/>
      <c r="N56" s="99"/>
      <c r="O56" s="94">
        <f>L56-I56</f>
        <v>0</v>
      </c>
      <c r="P56" s="99"/>
      <c r="Q56" s="99"/>
      <c r="R56" s="99"/>
      <c r="S56" s="99"/>
      <c r="T56" s="99"/>
      <c r="U56" s="99"/>
      <c r="V56" s="101"/>
    </row>
    <row r="57" spans="1:22" ht="52.5" customHeight="1">
      <c r="A57" s="96" t="s">
        <v>99</v>
      </c>
      <c r="B57" s="97" t="s">
        <v>100</v>
      </c>
      <c r="C57" s="98"/>
      <c r="D57" s="216">
        <v>793541.7</v>
      </c>
      <c r="E57" s="216">
        <v>1247764.3999999999</v>
      </c>
      <c r="F57" s="102" t="s">
        <v>270</v>
      </c>
      <c r="G57" s="216">
        <v>793541.7</v>
      </c>
      <c r="H57" s="216">
        <v>1433901.5</v>
      </c>
      <c r="I57" s="102" t="s">
        <v>270</v>
      </c>
      <c r="J57" s="102">
        <f>K57</f>
        <v>1619272</v>
      </c>
      <c r="K57" s="102">
        <v>1619272</v>
      </c>
      <c r="L57" s="102" t="s">
        <v>270</v>
      </c>
      <c r="M57" s="100">
        <f>N57</f>
        <v>185370.5</v>
      </c>
      <c r="N57" s="100">
        <f>K57-H57</f>
        <v>185370.5</v>
      </c>
      <c r="O57" s="102" t="s">
        <v>270</v>
      </c>
      <c r="P57" s="100">
        <f>Q57</f>
        <v>1804000</v>
      </c>
      <c r="Q57" s="100">
        <v>1804000</v>
      </c>
      <c r="R57" s="99"/>
      <c r="S57" s="100">
        <f>T57</f>
        <v>1980000</v>
      </c>
      <c r="T57" s="100">
        <v>1980000</v>
      </c>
      <c r="U57" s="99"/>
      <c r="V57" s="224" t="s">
        <v>293</v>
      </c>
    </row>
    <row r="58" spans="1:22" ht="24.75" customHeight="1">
      <c r="A58" s="96">
        <v>1254</v>
      </c>
      <c r="B58" s="97" t="s">
        <v>551</v>
      </c>
      <c r="C58" s="98"/>
      <c r="D58" s="216"/>
      <c r="E58" s="216"/>
      <c r="F58" s="102"/>
      <c r="G58" s="216">
        <f>H58</f>
        <v>4215.7</v>
      </c>
      <c r="H58" s="216">
        <v>4215.7</v>
      </c>
      <c r="I58" s="102"/>
      <c r="J58" s="102"/>
      <c r="K58" s="102"/>
      <c r="L58" s="102"/>
      <c r="M58" s="100"/>
      <c r="N58" s="100"/>
      <c r="O58" s="102"/>
      <c r="P58" s="100"/>
      <c r="Q58" s="100"/>
      <c r="R58" s="99"/>
      <c r="S58" s="100"/>
      <c r="T58" s="100"/>
      <c r="U58" s="99"/>
      <c r="V58" s="224"/>
    </row>
    <row r="59" spans="1:22" ht="45.75" customHeight="1">
      <c r="A59" s="96" t="s">
        <v>101</v>
      </c>
      <c r="B59" s="97" t="s">
        <v>102</v>
      </c>
      <c r="C59" s="98"/>
      <c r="D59" s="216">
        <f>E59</f>
        <v>1743.1</v>
      </c>
      <c r="E59" s="216">
        <v>1743.1</v>
      </c>
      <c r="F59" s="102" t="s">
        <v>270</v>
      </c>
      <c r="G59" s="216">
        <f>H59</f>
        <v>1743.1</v>
      </c>
      <c r="H59" s="216">
        <v>1743.1</v>
      </c>
      <c r="I59" s="102" t="s">
        <v>270</v>
      </c>
      <c r="J59" s="102">
        <v>0</v>
      </c>
      <c r="K59" s="102">
        <v>0</v>
      </c>
      <c r="L59" s="102" t="s">
        <v>270</v>
      </c>
      <c r="M59" s="100">
        <f>N59</f>
        <v>-1743.1</v>
      </c>
      <c r="N59" s="100">
        <f>K59-H59</f>
        <v>-1743.1</v>
      </c>
      <c r="O59" s="102" t="s">
        <v>270</v>
      </c>
      <c r="P59" s="105">
        <v>0</v>
      </c>
      <c r="Q59" s="105">
        <v>0</v>
      </c>
      <c r="R59" s="105"/>
      <c r="S59" s="105">
        <v>0</v>
      </c>
      <c r="T59" s="105">
        <v>0</v>
      </c>
      <c r="U59" s="99"/>
      <c r="V59" s="101"/>
    </row>
    <row r="60" spans="1:22" s="88" customFormat="1" ht="73.5" customHeight="1">
      <c r="A60" s="89" t="s">
        <v>103</v>
      </c>
      <c r="B60" s="90" t="s">
        <v>104</v>
      </c>
      <c r="C60" s="91" t="s">
        <v>105</v>
      </c>
      <c r="D60" s="91">
        <f>D62</f>
        <v>213534.1</v>
      </c>
      <c r="E60" s="102" t="s">
        <v>270</v>
      </c>
      <c r="F60" s="91">
        <f>F62</f>
        <v>213534.1</v>
      </c>
      <c r="G60" s="91">
        <f>G62</f>
        <v>859721.3</v>
      </c>
      <c r="H60" s="102" t="s">
        <v>270</v>
      </c>
      <c r="I60" s="91">
        <f>I62</f>
        <v>859721.3</v>
      </c>
      <c r="J60" s="93">
        <f>L60</f>
        <v>2120710</v>
      </c>
      <c r="K60" s="102" t="s">
        <v>270</v>
      </c>
      <c r="L60" s="93">
        <f>L62</f>
        <v>2120710</v>
      </c>
      <c r="M60" s="94">
        <f>O60</f>
        <v>1260988.7</v>
      </c>
      <c r="N60" s="102" t="s">
        <v>270</v>
      </c>
      <c r="O60" s="93">
        <f>O62</f>
        <v>1260988.7</v>
      </c>
      <c r="P60" s="93">
        <f>R60</f>
        <v>368500</v>
      </c>
      <c r="Q60" s="93"/>
      <c r="R60" s="93">
        <v>368500</v>
      </c>
      <c r="S60" s="93">
        <f>U60</f>
        <v>1474500</v>
      </c>
      <c r="T60" s="93"/>
      <c r="U60" s="93">
        <f>U62</f>
        <v>1474500</v>
      </c>
      <c r="V60" s="317" t="s">
        <v>294</v>
      </c>
    </row>
    <row r="61" spans="1:22" ht="11.25" customHeight="1">
      <c r="A61" s="96"/>
      <c r="B61" s="97" t="s">
        <v>14</v>
      </c>
      <c r="C61" s="98"/>
      <c r="D61" s="98"/>
      <c r="E61" s="98"/>
      <c r="F61" s="98"/>
      <c r="G61" s="98"/>
      <c r="H61" s="98"/>
      <c r="I61" s="98"/>
      <c r="J61" s="99"/>
      <c r="K61" s="98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318"/>
    </row>
    <row r="62" spans="1:22" ht="72.75" customHeight="1">
      <c r="A62" s="96" t="s">
        <v>106</v>
      </c>
      <c r="B62" s="97" t="s">
        <v>107</v>
      </c>
      <c r="C62" s="98"/>
      <c r="D62" s="216">
        <f>F62</f>
        <v>213534.1</v>
      </c>
      <c r="E62" s="102" t="s">
        <v>270</v>
      </c>
      <c r="F62" s="216">
        <v>213534.1</v>
      </c>
      <c r="G62" s="216">
        <f>I62</f>
        <v>859721.3</v>
      </c>
      <c r="H62" s="102" t="s">
        <v>270</v>
      </c>
      <c r="I62" s="272">
        <v>859721.3</v>
      </c>
      <c r="J62" s="100">
        <f>L62</f>
        <v>2120710</v>
      </c>
      <c r="K62" s="102" t="s">
        <v>270</v>
      </c>
      <c r="L62" s="100">
        <v>2120710</v>
      </c>
      <c r="M62" s="100">
        <f>O62</f>
        <v>1260988.7</v>
      </c>
      <c r="N62" s="102" t="s">
        <v>270</v>
      </c>
      <c r="O62" s="100">
        <f>L62-I62</f>
        <v>1260988.7</v>
      </c>
      <c r="P62" s="100">
        <f>R62</f>
        <v>918500</v>
      </c>
      <c r="Q62" s="102" t="s">
        <v>270</v>
      </c>
      <c r="R62" s="100">
        <v>918500</v>
      </c>
      <c r="S62" s="100">
        <f>U62</f>
        <v>1474500</v>
      </c>
      <c r="T62" s="102" t="s">
        <v>270</v>
      </c>
      <c r="U62" s="100">
        <v>1474500</v>
      </c>
      <c r="V62" s="319"/>
    </row>
    <row r="63" spans="1:22" s="88" customFormat="1" ht="73.5" customHeight="1">
      <c r="A63" s="89" t="s">
        <v>108</v>
      </c>
      <c r="B63" s="90" t="s">
        <v>109</v>
      </c>
      <c r="C63" s="91" t="s">
        <v>110</v>
      </c>
      <c r="D63" s="91">
        <v>306468.40000000002</v>
      </c>
      <c r="E63" s="92">
        <f>E68+E73+E77+E98+E108</f>
        <v>287718.09999999998</v>
      </c>
      <c r="F63" s="91">
        <v>0</v>
      </c>
      <c r="G63" s="91">
        <v>306468.40000000002</v>
      </c>
      <c r="H63" s="92">
        <f>H68+H73+H77+H98+H108</f>
        <v>236590.9</v>
      </c>
      <c r="I63" s="91">
        <v>0</v>
      </c>
      <c r="J63" s="93">
        <f>K63+L63</f>
        <v>151049</v>
      </c>
      <c r="K63" s="92">
        <f>K68+K73+K77+K98+K108</f>
        <v>151049</v>
      </c>
      <c r="L63" s="93">
        <f>L105+L108</f>
        <v>0</v>
      </c>
      <c r="M63" s="93">
        <f>N63+O63</f>
        <v>-85541.9</v>
      </c>
      <c r="N63" s="94">
        <f>N68+N73+N77+N98+N102+N108</f>
        <v>-85541.9</v>
      </c>
      <c r="O63" s="94">
        <f>O105</f>
        <v>0</v>
      </c>
      <c r="P63" s="94">
        <f>Q63+R63</f>
        <v>162749</v>
      </c>
      <c r="Q63" s="94">
        <f>Q68+Q73+Q77+Q98+Q102+Q108</f>
        <v>162749</v>
      </c>
      <c r="R63" s="94">
        <f>R105</f>
        <v>0</v>
      </c>
      <c r="S63" s="94">
        <f>T63+U63</f>
        <v>166449</v>
      </c>
      <c r="T63" s="94">
        <f>T68+T73+T77+T98+T102+T108</f>
        <v>166449</v>
      </c>
      <c r="U63" s="94">
        <f>U105</f>
        <v>0</v>
      </c>
      <c r="V63" s="103"/>
    </row>
    <row r="64" spans="1:22" ht="11.25" customHeight="1">
      <c r="A64" s="96"/>
      <c r="B64" s="97" t="s">
        <v>14</v>
      </c>
      <c r="C64" s="98"/>
      <c r="D64" s="98"/>
      <c r="E64" s="98"/>
      <c r="F64" s="98"/>
      <c r="G64" s="98"/>
      <c r="H64" s="98"/>
      <c r="I64" s="98"/>
      <c r="J64" s="99"/>
      <c r="K64" s="98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101"/>
    </row>
    <row r="65" spans="1:22" s="88" customFormat="1" ht="21" customHeight="1">
      <c r="A65" s="89" t="s">
        <v>111</v>
      </c>
      <c r="B65" s="90" t="s">
        <v>112</v>
      </c>
      <c r="C65" s="91" t="s">
        <v>113</v>
      </c>
      <c r="D65" s="91"/>
      <c r="E65" s="91"/>
      <c r="F65" s="91"/>
      <c r="G65" s="91"/>
      <c r="H65" s="91"/>
      <c r="I65" s="91"/>
      <c r="J65" s="93"/>
      <c r="K65" s="91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103"/>
    </row>
    <row r="66" spans="1:22" ht="11.25" customHeight="1">
      <c r="A66" s="96"/>
      <c r="B66" s="97" t="s">
        <v>14</v>
      </c>
      <c r="C66" s="98"/>
      <c r="D66" s="98"/>
      <c r="E66" s="98"/>
      <c r="F66" s="98"/>
      <c r="G66" s="98"/>
      <c r="H66" s="98"/>
      <c r="I66" s="98"/>
      <c r="J66" s="99"/>
      <c r="K66" s="98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101"/>
    </row>
    <row r="67" spans="1:22" ht="68.25" customHeight="1">
      <c r="A67" s="96" t="s">
        <v>114</v>
      </c>
      <c r="B67" s="97" t="s">
        <v>115</v>
      </c>
      <c r="C67" s="98"/>
      <c r="D67" s="98"/>
      <c r="E67" s="98"/>
      <c r="F67" s="98"/>
      <c r="G67" s="98"/>
      <c r="H67" s="98"/>
      <c r="I67" s="98"/>
      <c r="J67" s="99"/>
      <c r="K67" s="98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101"/>
    </row>
    <row r="68" spans="1:22" s="88" customFormat="1" ht="117.75" customHeight="1">
      <c r="A68" s="89" t="s">
        <v>116</v>
      </c>
      <c r="B68" s="90" t="s">
        <v>117</v>
      </c>
      <c r="C68" s="91" t="s">
        <v>118</v>
      </c>
      <c r="D68" s="91">
        <f>E68</f>
        <v>104482.29999999999</v>
      </c>
      <c r="E68" s="92">
        <f>E70+E72</f>
        <v>104482.29999999999</v>
      </c>
      <c r="F68" s="102" t="s">
        <v>270</v>
      </c>
      <c r="G68" s="91">
        <f>H68</f>
        <v>75745.3</v>
      </c>
      <c r="H68" s="92">
        <f>H70+H72</f>
        <v>75745.3</v>
      </c>
      <c r="I68" s="102" t="s">
        <v>270</v>
      </c>
      <c r="J68" s="93">
        <f>K68</f>
        <v>92000</v>
      </c>
      <c r="K68" s="92">
        <f>K70+K72</f>
        <v>92000</v>
      </c>
      <c r="L68" s="93"/>
      <c r="M68" s="94">
        <f>N68</f>
        <v>16254.7</v>
      </c>
      <c r="N68" s="94">
        <f>N70+N72</f>
        <v>16254.7</v>
      </c>
      <c r="O68" s="93"/>
      <c r="P68" s="93">
        <f>Q68</f>
        <v>106000</v>
      </c>
      <c r="Q68" s="93">
        <f>Q70+Q72</f>
        <v>106000</v>
      </c>
      <c r="R68" s="93"/>
      <c r="S68" s="93">
        <f>T68</f>
        <v>107500</v>
      </c>
      <c r="T68" s="93">
        <f>T70+T72</f>
        <v>107500</v>
      </c>
      <c r="U68" s="93"/>
      <c r="V68" s="103"/>
    </row>
    <row r="69" spans="1:22" ht="11.25" customHeight="1">
      <c r="A69" s="96"/>
      <c r="B69" s="97" t="s">
        <v>14</v>
      </c>
      <c r="C69" s="98"/>
      <c r="D69" s="98"/>
      <c r="E69" s="98"/>
      <c r="F69" s="98"/>
      <c r="G69" s="98"/>
      <c r="H69" s="98"/>
      <c r="I69" s="98"/>
      <c r="J69" s="99"/>
      <c r="K69" s="98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101"/>
    </row>
    <row r="70" spans="1:22" ht="137.25" customHeight="1">
      <c r="A70" s="96" t="s">
        <v>119</v>
      </c>
      <c r="B70" s="97" t="s">
        <v>120</v>
      </c>
      <c r="C70" s="98"/>
      <c r="D70" s="102">
        <f>E70</f>
        <v>85424.7</v>
      </c>
      <c r="E70" s="102">
        <v>85424.7</v>
      </c>
      <c r="F70" s="102" t="s">
        <v>270</v>
      </c>
      <c r="G70" s="102">
        <f>H70</f>
        <v>67577.5</v>
      </c>
      <c r="H70" s="102">
        <v>67577.5</v>
      </c>
      <c r="I70" s="102" t="s">
        <v>270</v>
      </c>
      <c r="J70" s="100">
        <f>K70</f>
        <v>85000</v>
      </c>
      <c r="K70" s="102">
        <v>85000</v>
      </c>
      <c r="L70" s="102" t="s">
        <v>270</v>
      </c>
      <c r="M70" s="100">
        <f>N70</f>
        <v>17422.5</v>
      </c>
      <c r="N70" s="100">
        <f>K70-H70</f>
        <v>17422.5</v>
      </c>
      <c r="O70" s="102" t="s">
        <v>270</v>
      </c>
      <c r="P70" s="100">
        <f>Q70</f>
        <v>96000</v>
      </c>
      <c r="Q70" s="100">
        <v>96000</v>
      </c>
      <c r="R70" s="102" t="s">
        <v>270</v>
      </c>
      <c r="S70" s="100">
        <f>T70</f>
        <v>97500</v>
      </c>
      <c r="T70" s="100">
        <v>97500</v>
      </c>
      <c r="U70" s="102" t="s">
        <v>270</v>
      </c>
      <c r="V70" s="298" t="s">
        <v>295</v>
      </c>
    </row>
    <row r="71" spans="1:22" ht="84" hidden="1" customHeight="1">
      <c r="A71" s="96" t="s">
        <v>121</v>
      </c>
      <c r="B71" s="97" t="s">
        <v>122</v>
      </c>
      <c r="C71" s="98"/>
      <c r="D71" s="216"/>
      <c r="E71" s="216"/>
      <c r="F71" s="216"/>
      <c r="G71" s="216"/>
      <c r="H71" s="216"/>
      <c r="I71" s="272"/>
      <c r="J71" s="100">
        <f>K71</f>
        <v>0</v>
      </c>
      <c r="K71" s="216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299"/>
    </row>
    <row r="72" spans="1:22" ht="34.5" customHeight="1">
      <c r="A72" s="96" t="s">
        <v>123</v>
      </c>
      <c r="B72" s="97" t="s">
        <v>124</v>
      </c>
      <c r="C72" s="98"/>
      <c r="D72" s="102">
        <f>E72</f>
        <v>19057.599999999999</v>
      </c>
      <c r="E72" s="102">
        <v>19057.599999999999</v>
      </c>
      <c r="F72" s="102" t="s">
        <v>270</v>
      </c>
      <c r="G72" s="102">
        <f>H72</f>
        <v>8167.8</v>
      </c>
      <c r="H72" s="102">
        <v>8167.8</v>
      </c>
      <c r="I72" s="102" t="s">
        <v>270</v>
      </c>
      <c r="J72" s="100">
        <f>K72</f>
        <v>7000</v>
      </c>
      <c r="K72" s="102">
        <v>7000</v>
      </c>
      <c r="L72" s="100"/>
      <c r="M72" s="100">
        <f>N72</f>
        <v>-1167.8000000000002</v>
      </c>
      <c r="N72" s="100">
        <f>K72-H72</f>
        <v>-1167.8000000000002</v>
      </c>
      <c r="O72" s="100"/>
      <c r="P72" s="100">
        <f>Q72</f>
        <v>10000</v>
      </c>
      <c r="Q72" s="100">
        <v>10000</v>
      </c>
      <c r="R72" s="100"/>
      <c r="S72" s="100">
        <f>T72</f>
        <v>10000</v>
      </c>
      <c r="T72" s="100">
        <v>10000</v>
      </c>
      <c r="U72" s="100"/>
      <c r="V72" s="300"/>
    </row>
    <row r="73" spans="1:22" s="88" customFormat="1" ht="170.25" customHeight="1">
      <c r="A73" s="89" t="s">
        <v>125</v>
      </c>
      <c r="B73" s="90" t="s">
        <v>126</v>
      </c>
      <c r="C73" s="91" t="s">
        <v>127</v>
      </c>
      <c r="D73" s="92">
        <f>E73</f>
        <v>1999</v>
      </c>
      <c r="E73" s="92">
        <f>E75+E76</f>
        <v>1999</v>
      </c>
      <c r="F73" s="102" t="s">
        <v>270</v>
      </c>
      <c r="G73" s="92">
        <f>H73</f>
        <v>1999</v>
      </c>
      <c r="H73" s="92">
        <f>H75+H76</f>
        <v>1999</v>
      </c>
      <c r="I73" s="102" t="s">
        <v>270</v>
      </c>
      <c r="J73" s="94">
        <f>K73</f>
        <v>1999</v>
      </c>
      <c r="K73" s="92">
        <v>1999</v>
      </c>
      <c r="L73" s="102" t="s">
        <v>270</v>
      </c>
      <c r="M73" s="94">
        <f>N73</f>
        <v>0</v>
      </c>
      <c r="N73" s="94">
        <f>N75</f>
        <v>0</v>
      </c>
      <c r="O73" s="102" t="s">
        <v>270</v>
      </c>
      <c r="P73" s="94">
        <f>Q73</f>
        <v>1999</v>
      </c>
      <c r="Q73" s="94">
        <f>Q75</f>
        <v>1999</v>
      </c>
      <c r="R73" s="102" t="s">
        <v>270</v>
      </c>
      <c r="S73" s="94">
        <f>T73</f>
        <v>1999</v>
      </c>
      <c r="T73" s="94">
        <f>T75</f>
        <v>1999</v>
      </c>
      <c r="U73" s="102" t="s">
        <v>270</v>
      </c>
      <c r="V73" s="103"/>
    </row>
    <row r="74" spans="1:22" ht="11.25" customHeight="1">
      <c r="A74" s="96"/>
      <c r="B74" s="97" t="s">
        <v>14</v>
      </c>
      <c r="C74" s="98"/>
      <c r="D74" s="107"/>
      <c r="E74" s="107"/>
      <c r="F74" s="107"/>
      <c r="G74" s="107"/>
      <c r="H74" s="107"/>
      <c r="I74" s="107"/>
      <c r="J74" s="99"/>
      <c r="K74" s="107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101"/>
    </row>
    <row r="75" spans="1:22" ht="93.75" customHeight="1">
      <c r="A75" s="96" t="s">
        <v>128</v>
      </c>
      <c r="B75" s="97" t="s">
        <v>129</v>
      </c>
      <c r="C75" s="98"/>
      <c r="D75" s="102">
        <f>E75</f>
        <v>1999</v>
      </c>
      <c r="E75" s="102">
        <v>1999</v>
      </c>
      <c r="F75" s="102" t="s">
        <v>270</v>
      </c>
      <c r="G75" s="102">
        <f>H75</f>
        <v>1999</v>
      </c>
      <c r="H75" s="102">
        <v>1999</v>
      </c>
      <c r="I75" s="102" t="s">
        <v>270</v>
      </c>
      <c r="J75" s="100">
        <f>K75</f>
        <v>1999</v>
      </c>
      <c r="K75" s="102">
        <v>1999</v>
      </c>
      <c r="L75" s="102" t="s">
        <v>270</v>
      </c>
      <c r="M75" s="100">
        <f>N75</f>
        <v>0</v>
      </c>
      <c r="N75" s="100">
        <f>K75-H75</f>
        <v>0</v>
      </c>
      <c r="O75" s="100"/>
      <c r="P75" s="100">
        <f>Q75</f>
        <v>1999</v>
      </c>
      <c r="Q75" s="100">
        <v>1999</v>
      </c>
      <c r="R75" s="102" t="s">
        <v>270</v>
      </c>
      <c r="S75" s="100">
        <f>T75</f>
        <v>1999</v>
      </c>
      <c r="T75" s="100">
        <v>1999</v>
      </c>
      <c r="U75" s="102" t="s">
        <v>270</v>
      </c>
      <c r="V75" s="233" t="s">
        <v>296</v>
      </c>
    </row>
    <row r="76" spans="1:22" ht="46.5" customHeight="1">
      <c r="A76" s="96">
        <v>1343</v>
      </c>
      <c r="B76" s="113" t="s">
        <v>297</v>
      </c>
      <c r="C76" s="98"/>
      <c r="D76" s="102">
        <f>E76</f>
        <v>0</v>
      </c>
      <c r="E76" s="102">
        <v>0</v>
      </c>
      <c r="F76" s="102" t="s">
        <v>270</v>
      </c>
      <c r="G76" s="102">
        <f>H76</f>
        <v>0</v>
      </c>
      <c r="H76" s="102">
        <v>0</v>
      </c>
      <c r="I76" s="102" t="s">
        <v>270</v>
      </c>
      <c r="J76" s="100">
        <v>0</v>
      </c>
      <c r="K76" s="102">
        <v>0</v>
      </c>
      <c r="L76" s="102" t="s">
        <v>270</v>
      </c>
      <c r="M76" s="100"/>
      <c r="N76" s="100"/>
      <c r="O76" s="100"/>
      <c r="P76" s="100">
        <v>0</v>
      </c>
      <c r="Q76" s="100">
        <v>0</v>
      </c>
      <c r="R76" s="102" t="s">
        <v>270</v>
      </c>
      <c r="S76" s="100">
        <v>0</v>
      </c>
      <c r="T76" s="100">
        <v>0</v>
      </c>
      <c r="U76" s="102" t="s">
        <v>270</v>
      </c>
      <c r="V76" s="101"/>
    </row>
    <row r="77" spans="1:22" s="88" customFormat="1" ht="42" customHeight="1">
      <c r="A77" s="89" t="s">
        <v>130</v>
      </c>
      <c r="B77" s="90" t="s">
        <v>131</v>
      </c>
      <c r="C77" s="91" t="s">
        <v>132</v>
      </c>
      <c r="D77" s="91">
        <f>E77</f>
        <v>51088.800000000003</v>
      </c>
      <c r="E77" s="92">
        <f>E79+E97</f>
        <v>51088.800000000003</v>
      </c>
      <c r="F77" s="102" t="s">
        <v>270</v>
      </c>
      <c r="G77" s="91">
        <f>H77</f>
        <v>50232</v>
      </c>
      <c r="H77" s="92">
        <f>H79+H97</f>
        <v>50232</v>
      </c>
      <c r="I77" s="102" t="s">
        <v>270</v>
      </c>
      <c r="J77" s="93">
        <f>K77</f>
        <v>55750</v>
      </c>
      <c r="K77" s="92">
        <f>K79</f>
        <v>55750</v>
      </c>
      <c r="L77" s="102" t="s">
        <v>270</v>
      </c>
      <c r="M77" s="93">
        <f t="shared" ref="M77:M84" si="1">N77</f>
        <v>5518</v>
      </c>
      <c r="N77" s="93">
        <f>N79</f>
        <v>5518</v>
      </c>
      <c r="O77" s="102" t="s">
        <v>270</v>
      </c>
      <c r="P77" s="114">
        <f>Q77</f>
        <v>54150</v>
      </c>
      <c r="Q77" s="114">
        <f>Q79</f>
        <v>54150</v>
      </c>
      <c r="R77" s="102" t="s">
        <v>270</v>
      </c>
      <c r="S77" s="114">
        <f>T77</f>
        <v>55850</v>
      </c>
      <c r="T77" s="114">
        <f>T79</f>
        <v>55850</v>
      </c>
      <c r="U77" s="102" t="s">
        <v>270</v>
      </c>
      <c r="V77" s="103"/>
    </row>
    <row r="78" spans="1:22" ht="11.25" customHeight="1">
      <c r="A78" s="96"/>
      <c r="B78" s="97" t="s">
        <v>14</v>
      </c>
      <c r="C78" s="98"/>
      <c r="D78" s="98"/>
      <c r="E78" s="98"/>
      <c r="F78" s="98"/>
      <c r="G78" s="98"/>
      <c r="H78" s="98"/>
      <c r="I78" s="98"/>
      <c r="J78" s="99"/>
      <c r="K78" s="98"/>
      <c r="L78" s="99"/>
      <c r="M78" s="93">
        <f t="shared" si="1"/>
        <v>0</v>
      </c>
      <c r="N78" s="99"/>
      <c r="O78" s="99"/>
      <c r="P78" s="99"/>
      <c r="Q78" s="99"/>
      <c r="R78" s="99"/>
      <c r="S78" s="99"/>
      <c r="T78" s="99"/>
      <c r="U78" s="99"/>
      <c r="V78" s="101"/>
    </row>
    <row r="79" spans="1:22" ht="100.5" customHeight="1">
      <c r="A79" s="96" t="s">
        <v>133</v>
      </c>
      <c r="B79" s="97" t="s">
        <v>134</v>
      </c>
      <c r="C79" s="98"/>
      <c r="D79" s="91">
        <f>E79</f>
        <v>51088.800000000003</v>
      </c>
      <c r="E79" s="92">
        <f>E86+E87+E88+E89+E90+E91+E95</f>
        <v>51088.800000000003</v>
      </c>
      <c r="F79" s="91" t="s">
        <v>270</v>
      </c>
      <c r="G79" s="91">
        <f>H79</f>
        <v>50232</v>
      </c>
      <c r="H79" s="92">
        <f>H86+H87+H88+H89+H90+H91+H95</f>
        <v>50232</v>
      </c>
      <c r="I79" s="91" t="s">
        <v>270</v>
      </c>
      <c r="J79" s="94">
        <f>K79</f>
        <v>55750</v>
      </c>
      <c r="K79" s="92">
        <f>K85+K86+K87+K88+K89+K90+K91+K94+K95</f>
        <v>55750</v>
      </c>
      <c r="L79" s="92" t="s">
        <v>270</v>
      </c>
      <c r="M79" s="93">
        <f t="shared" si="1"/>
        <v>5518</v>
      </c>
      <c r="N79" s="94">
        <f t="shared" ref="N79:N84" si="2">K79-H79</f>
        <v>5518</v>
      </c>
      <c r="O79" s="92" t="s">
        <v>270</v>
      </c>
      <c r="P79" s="94">
        <f>Q79</f>
        <v>54150</v>
      </c>
      <c r="Q79" s="94">
        <f>Q86+Q87+Q88+Q89+Q90+Q91+Q95</f>
        <v>54150</v>
      </c>
      <c r="R79" s="92" t="s">
        <v>270</v>
      </c>
      <c r="S79" s="94">
        <f>T79</f>
        <v>55850</v>
      </c>
      <c r="T79" s="94">
        <f>T86+T87+T88+T89+T90+T91+T95</f>
        <v>55850</v>
      </c>
      <c r="U79" s="92" t="s">
        <v>270</v>
      </c>
      <c r="V79" s="101"/>
    </row>
    <row r="80" spans="1:22" ht="11.25" customHeight="1">
      <c r="A80" s="96"/>
      <c r="B80" s="97" t="s">
        <v>14</v>
      </c>
      <c r="C80" s="98"/>
      <c r="D80" s="98"/>
      <c r="E80" s="98"/>
      <c r="F80" s="98"/>
      <c r="G80" s="98"/>
      <c r="H80" s="98"/>
      <c r="I80" s="98"/>
      <c r="J80" s="99"/>
      <c r="K80" s="98"/>
      <c r="L80" s="99"/>
      <c r="M80" s="128">
        <f t="shared" si="1"/>
        <v>0</v>
      </c>
      <c r="N80" s="100">
        <f t="shared" si="2"/>
        <v>0</v>
      </c>
      <c r="O80" s="99"/>
      <c r="P80" s="99"/>
      <c r="Q80" s="99"/>
      <c r="R80" s="99"/>
      <c r="S80" s="99"/>
      <c r="T80" s="99"/>
      <c r="U80" s="99"/>
      <c r="V80" s="101"/>
    </row>
    <row r="81" spans="1:22" ht="94.5" hidden="1" customHeight="1">
      <c r="A81" s="96" t="s">
        <v>135</v>
      </c>
      <c r="B81" s="97" t="s">
        <v>136</v>
      </c>
      <c r="C81" s="98"/>
      <c r="D81" s="102">
        <v>0</v>
      </c>
      <c r="E81" s="102">
        <v>0</v>
      </c>
      <c r="F81" s="102" t="s">
        <v>270</v>
      </c>
      <c r="G81" s="102">
        <v>0</v>
      </c>
      <c r="H81" s="102">
        <v>0</v>
      </c>
      <c r="I81" s="102" t="s">
        <v>270</v>
      </c>
      <c r="J81" s="102">
        <v>0</v>
      </c>
      <c r="K81" s="102">
        <v>0</v>
      </c>
      <c r="L81" s="102" t="s">
        <v>270</v>
      </c>
      <c r="M81" s="128">
        <f t="shared" si="1"/>
        <v>0</v>
      </c>
      <c r="N81" s="100">
        <f t="shared" si="2"/>
        <v>0</v>
      </c>
      <c r="O81" s="99"/>
      <c r="P81" s="102">
        <v>0</v>
      </c>
      <c r="Q81" s="102">
        <v>0</v>
      </c>
      <c r="R81" s="102">
        <v>0</v>
      </c>
      <c r="S81" s="102">
        <v>0</v>
      </c>
      <c r="T81" s="102">
        <v>0</v>
      </c>
      <c r="U81" s="102">
        <v>0</v>
      </c>
      <c r="V81" s="101"/>
    </row>
    <row r="82" spans="1:22" ht="135.75" hidden="1" customHeight="1">
      <c r="A82" s="96" t="s">
        <v>137</v>
      </c>
      <c r="B82" s="97" t="s">
        <v>138</v>
      </c>
      <c r="C82" s="98"/>
      <c r="D82" s="102">
        <v>0</v>
      </c>
      <c r="E82" s="102">
        <v>0</v>
      </c>
      <c r="F82" s="102" t="s">
        <v>270</v>
      </c>
      <c r="G82" s="102">
        <v>0</v>
      </c>
      <c r="H82" s="102">
        <v>0</v>
      </c>
      <c r="I82" s="102" t="s">
        <v>270</v>
      </c>
      <c r="J82" s="102">
        <v>0</v>
      </c>
      <c r="K82" s="102">
        <v>0</v>
      </c>
      <c r="L82" s="102" t="s">
        <v>270</v>
      </c>
      <c r="M82" s="128">
        <f t="shared" si="1"/>
        <v>0</v>
      </c>
      <c r="N82" s="100">
        <f t="shared" si="2"/>
        <v>0</v>
      </c>
      <c r="O82" s="99"/>
      <c r="P82" s="102">
        <v>0</v>
      </c>
      <c r="Q82" s="102">
        <v>0</v>
      </c>
      <c r="R82" s="102">
        <v>0</v>
      </c>
      <c r="S82" s="102">
        <v>0</v>
      </c>
      <c r="T82" s="102">
        <v>0</v>
      </c>
      <c r="U82" s="102">
        <v>0</v>
      </c>
      <c r="V82" s="101"/>
    </row>
    <row r="83" spans="1:22" ht="94.5" hidden="1" customHeight="1">
      <c r="A83" s="96" t="s">
        <v>139</v>
      </c>
      <c r="B83" s="97" t="s">
        <v>140</v>
      </c>
      <c r="C83" s="98"/>
      <c r="D83" s="102">
        <v>0</v>
      </c>
      <c r="E83" s="102">
        <v>0</v>
      </c>
      <c r="F83" s="102" t="s">
        <v>270</v>
      </c>
      <c r="G83" s="102">
        <v>0</v>
      </c>
      <c r="H83" s="102">
        <v>0</v>
      </c>
      <c r="I83" s="102" t="s">
        <v>270</v>
      </c>
      <c r="J83" s="102">
        <v>0</v>
      </c>
      <c r="K83" s="102">
        <v>0</v>
      </c>
      <c r="L83" s="102" t="s">
        <v>270</v>
      </c>
      <c r="M83" s="128">
        <f t="shared" si="1"/>
        <v>0</v>
      </c>
      <c r="N83" s="100">
        <f t="shared" si="2"/>
        <v>0</v>
      </c>
      <c r="O83" s="99"/>
      <c r="P83" s="102">
        <v>0</v>
      </c>
      <c r="Q83" s="102">
        <v>0</v>
      </c>
      <c r="R83" s="102">
        <v>0</v>
      </c>
      <c r="S83" s="102">
        <v>0</v>
      </c>
      <c r="T83" s="102">
        <v>0</v>
      </c>
      <c r="U83" s="102">
        <v>0</v>
      </c>
      <c r="V83" s="101"/>
    </row>
    <row r="84" spans="1:22" ht="115.5" hidden="1" customHeight="1">
      <c r="A84" s="96" t="s">
        <v>141</v>
      </c>
      <c r="B84" s="97" t="s">
        <v>142</v>
      </c>
      <c r="C84" s="98"/>
      <c r="D84" s="102">
        <v>0</v>
      </c>
      <c r="E84" s="102">
        <v>0</v>
      </c>
      <c r="F84" s="102" t="s">
        <v>270</v>
      </c>
      <c r="G84" s="102">
        <v>0</v>
      </c>
      <c r="H84" s="102">
        <v>0</v>
      </c>
      <c r="I84" s="102" t="s">
        <v>270</v>
      </c>
      <c r="J84" s="102">
        <v>0</v>
      </c>
      <c r="K84" s="102">
        <v>0</v>
      </c>
      <c r="L84" s="102" t="s">
        <v>270</v>
      </c>
      <c r="M84" s="128">
        <f t="shared" si="1"/>
        <v>0</v>
      </c>
      <c r="N84" s="100">
        <f t="shared" si="2"/>
        <v>0</v>
      </c>
      <c r="O84" s="99"/>
      <c r="P84" s="102">
        <v>0</v>
      </c>
      <c r="Q84" s="102">
        <v>0</v>
      </c>
      <c r="R84" s="102">
        <v>0</v>
      </c>
      <c r="S84" s="102">
        <v>0</v>
      </c>
      <c r="T84" s="102">
        <v>0</v>
      </c>
      <c r="U84" s="102">
        <v>0</v>
      </c>
      <c r="V84" s="101"/>
    </row>
    <row r="85" spans="1:22" ht="75.75" customHeight="1">
      <c r="A85" s="96"/>
      <c r="B85" s="97"/>
      <c r="C85" s="98"/>
      <c r="D85" s="102"/>
      <c r="E85" s="102"/>
      <c r="F85" s="102"/>
      <c r="G85" s="102"/>
      <c r="H85" s="102"/>
      <c r="I85" s="102"/>
      <c r="J85" s="102">
        <f t="shared" ref="J85:J91" si="3">K85</f>
        <v>1600</v>
      </c>
      <c r="K85" s="102">
        <v>1600</v>
      </c>
      <c r="L85" s="102"/>
      <c r="M85" s="128"/>
      <c r="N85" s="100"/>
      <c r="O85" s="99"/>
      <c r="P85" s="102"/>
      <c r="Q85" s="102"/>
      <c r="R85" s="102"/>
      <c r="S85" s="102"/>
      <c r="T85" s="102"/>
      <c r="U85" s="102"/>
      <c r="V85" s="101"/>
    </row>
    <row r="86" spans="1:22" ht="66" customHeight="1">
      <c r="A86" s="96" t="s">
        <v>143</v>
      </c>
      <c r="B86" s="97" t="s">
        <v>144</v>
      </c>
      <c r="C86" s="98"/>
      <c r="D86" s="102">
        <f t="shared" ref="D86:D91" si="4">E86</f>
        <v>138</v>
      </c>
      <c r="E86" s="102">
        <v>138</v>
      </c>
      <c r="F86" s="102" t="s">
        <v>270</v>
      </c>
      <c r="G86" s="102">
        <f t="shared" ref="G86:G91" si="5">H86</f>
        <v>668</v>
      </c>
      <c r="H86" s="102">
        <v>668</v>
      </c>
      <c r="I86" s="102" t="s">
        <v>270</v>
      </c>
      <c r="J86" s="100">
        <f t="shared" si="3"/>
        <v>300</v>
      </c>
      <c r="K86" s="102">
        <v>300</v>
      </c>
      <c r="L86" s="100"/>
      <c r="M86" s="128">
        <f t="shared" ref="M86:M104" si="6">N86</f>
        <v>-368</v>
      </c>
      <c r="N86" s="100">
        <f t="shared" ref="N86:N104" si="7">K86-H86</f>
        <v>-368</v>
      </c>
      <c r="O86" s="100"/>
      <c r="P86" s="100">
        <f t="shared" ref="P86:P91" si="8">Q86</f>
        <v>300</v>
      </c>
      <c r="Q86" s="100">
        <v>300</v>
      </c>
      <c r="R86" s="100"/>
      <c r="S86" s="100">
        <f t="shared" ref="S86:S91" si="9">T86</f>
        <v>300</v>
      </c>
      <c r="T86" s="100">
        <v>300</v>
      </c>
      <c r="U86" s="100"/>
      <c r="V86" s="95" t="s">
        <v>552</v>
      </c>
    </row>
    <row r="87" spans="1:22" ht="75.75" customHeight="1">
      <c r="A87" s="96" t="s">
        <v>145</v>
      </c>
      <c r="B87" s="97" t="s">
        <v>146</v>
      </c>
      <c r="C87" s="98"/>
      <c r="D87" s="216">
        <f t="shared" si="4"/>
        <v>20278.2</v>
      </c>
      <c r="E87" s="216">
        <v>20278.2</v>
      </c>
      <c r="F87" s="102" t="s">
        <v>270</v>
      </c>
      <c r="G87" s="216">
        <f t="shared" si="5"/>
        <v>19661.099999999999</v>
      </c>
      <c r="H87" s="216">
        <v>19661.099999999999</v>
      </c>
      <c r="I87" s="102" t="s">
        <v>270</v>
      </c>
      <c r="J87" s="100">
        <f t="shared" si="3"/>
        <v>24000</v>
      </c>
      <c r="K87" s="102">
        <v>24000</v>
      </c>
      <c r="L87" s="102" t="s">
        <v>270</v>
      </c>
      <c r="M87" s="128">
        <f t="shared" si="6"/>
        <v>4338.9000000000015</v>
      </c>
      <c r="N87" s="100">
        <f t="shared" si="7"/>
        <v>4338.9000000000015</v>
      </c>
      <c r="O87" s="100"/>
      <c r="P87" s="100">
        <f t="shared" si="8"/>
        <v>24000</v>
      </c>
      <c r="Q87" s="100">
        <v>24000</v>
      </c>
      <c r="R87" s="102" t="s">
        <v>270</v>
      </c>
      <c r="S87" s="100">
        <f t="shared" si="9"/>
        <v>25000</v>
      </c>
      <c r="T87" s="100">
        <v>25000</v>
      </c>
      <c r="U87" s="102" t="s">
        <v>270</v>
      </c>
      <c r="V87" s="95" t="s">
        <v>553</v>
      </c>
    </row>
    <row r="88" spans="1:22" ht="136.5" customHeight="1">
      <c r="A88" s="96" t="s">
        <v>147</v>
      </c>
      <c r="B88" s="97" t="s">
        <v>148</v>
      </c>
      <c r="C88" s="98"/>
      <c r="D88" s="102">
        <f t="shared" si="4"/>
        <v>15</v>
      </c>
      <c r="E88" s="102">
        <v>15</v>
      </c>
      <c r="F88" s="102" t="s">
        <v>270</v>
      </c>
      <c r="G88" s="102">
        <f t="shared" si="5"/>
        <v>0</v>
      </c>
      <c r="H88" s="102">
        <v>0</v>
      </c>
      <c r="I88" s="102" t="s">
        <v>270</v>
      </c>
      <c r="J88" s="100">
        <f t="shared" si="3"/>
        <v>200</v>
      </c>
      <c r="K88" s="102">
        <v>200</v>
      </c>
      <c r="L88" s="102" t="s">
        <v>270</v>
      </c>
      <c r="M88" s="128">
        <f t="shared" si="6"/>
        <v>200</v>
      </c>
      <c r="N88" s="100">
        <f t="shared" si="7"/>
        <v>200</v>
      </c>
      <c r="O88" s="99"/>
      <c r="P88" s="100">
        <f t="shared" si="8"/>
        <v>200</v>
      </c>
      <c r="Q88" s="100">
        <v>200</v>
      </c>
      <c r="R88" s="102" t="s">
        <v>270</v>
      </c>
      <c r="S88" s="100">
        <f t="shared" si="9"/>
        <v>200</v>
      </c>
      <c r="T88" s="100">
        <v>200</v>
      </c>
      <c r="U88" s="102" t="s">
        <v>270</v>
      </c>
      <c r="V88" s="171" t="s">
        <v>554</v>
      </c>
    </row>
    <row r="89" spans="1:22" ht="67.5" customHeight="1">
      <c r="A89" s="96">
        <v>13510</v>
      </c>
      <c r="B89" s="115" t="s">
        <v>301</v>
      </c>
      <c r="C89" s="98"/>
      <c r="D89" s="102">
        <f t="shared" si="4"/>
        <v>1757.1</v>
      </c>
      <c r="E89" s="102">
        <v>1757.1</v>
      </c>
      <c r="F89" s="102" t="s">
        <v>270</v>
      </c>
      <c r="G89" s="102">
        <f t="shared" si="5"/>
        <v>1077.4000000000001</v>
      </c>
      <c r="H89" s="102">
        <v>1077.4000000000001</v>
      </c>
      <c r="I89" s="102" t="s">
        <v>270</v>
      </c>
      <c r="J89" s="100">
        <f t="shared" si="3"/>
        <v>1650</v>
      </c>
      <c r="K89" s="102">
        <v>1650</v>
      </c>
      <c r="L89" s="102" t="s">
        <v>270</v>
      </c>
      <c r="M89" s="128">
        <f t="shared" si="6"/>
        <v>572.59999999999991</v>
      </c>
      <c r="N89" s="100">
        <f t="shared" si="7"/>
        <v>572.59999999999991</v>
      </c>
      <c r="O89" s="99"/>
      <c r="P89" s="100">
        <f t="shared" si="8"/>
        <v>1650</v>
      </c>
      <c r="Q89" s="100">
        <v>1650</v>
      </c>
      <c r="R89" s="102" t="s">
        <v>270</v>
      </c>
      <c r="S89" s="100">
        <f t="shared" si="9"/>
        <v>1650</v>
      </c>
      <c r="T89" s="100">
        <v>1650</v>
      </c>
      <c r="U89" s="102" t="s">
        <v>270</v>
      </c>
      <c r="V89" s="95" t="s">
        <v>302</v>
      </c>
    </row>
    <row r="90" spans="1:22" ht="105.75" customHeight="1">
      <c r="A90" s="96" t="s">
        <v>151</v>
      </c>
      <c r="B90" s="97" t="s">
        <v>152</v>
      </c>
      <c r="C90" s="98"/>
      <c r="D90" s="102">
        <f t="shared" si="4"/>
        <v>21867.5</v>
      </c>
      <c r="E90" s="102">
        <v>21867.5</v>
      </c>
      <c r="F90" s="102"/>
      <c r="G90" s="102">
        <f t="shared" si="5"/>
        <v>20580</v>
      </c>
      <c r="H90" s="102">
        <v>20580</v>
      </c>
      <c r="I90" s="102"/>
      <c r="J90" s="100">
        <f t="shared" si="3"/>
        <v>21000</v>
      </c>
      <c r="K90" s="102">
        <v>21000</v>
      </c>
      <c r="L90" s="102" t="s">
        <v>270</v>
      </c>
      <c r="M90" s="128">
        <f t="shared" si="6"/>
        <v>420</v>
      </c>
      <c r="N90" s="100">
        <f t="shared" si="7"/>
        <v>420</v>
      </c>
      <c r="O90" s="99"/>
      <c r="P90" s="100">
        <f t="shared" si="8"/>
        <v>21000</v>
      </c>
      <c r="Q90" s="100">
        <v>21000</v>
      </c>
      <c r="R90" s="102" t="s">
        <v>270</v>
      </c>
      <c r="S90" s="100">
        <f t="shared" si="9"/>
        <v>21500</v>
      </c>
      <c r="T90" s="100">
        <v>21500</v>
      </c>
      <c r="U90" s="102" t="s">
        <v>270</v>
      </c>
      <c r="V90" s="171" t="s">
        <v>555</v>
      </c>
    </row>
    <row r="91" spans="1:22" ht="115.5" customHeight="1">
      <c r="A91" s="96" t="s">
        <v>153</v>
      </c>
      <c r="B91" s="97" t="s">
        <v>154</v>
      </c>
      <c r="C91" s="98"/>
      <c r="D91" s="102">
        <f t="shared" si="4"/>
        <v>6694</v>
      </c>
      <c r="E91" s="102">
        <v>6694</v>
      </c>
      <c r="F91" s="102" t="s">
        <v>270</v>
      </c>
      <c r="G91" s="102">
        <f t="shared" si="5"/>
        <v>7790.5</v>
      </c>
      <c r="H91" s="102">
        <v>7790.5</v>
      </c>
      <c r="I91" s="102" t="s">
        <v>270</v>
      </c>
      <c r="J91" s="100">
        <f t="shared" si="3"/>
        <v>6800</v>
      </c>
      <c r="K91" s="102">
        <v>6800</v>
      </c>
      <c r="L91" s="102" t="s">
        <v>270</v>
      </c>
      <c r="M91" s="93">
        <f t="shared" si="6"/>
        <v>-990.5</v>
      </c>
      <c r="N91" s="100">
        <f t="shared" si="7"/>
        <v>-990.5</v>
      </c>
      <c r="O91" s="99"/>
      <c r="P91" s="100">
        <f t="shared" si="8"/>
        <v>6800</v>
      </c>
      <c r="Q91" s="100">
        <v>6800</v>
      </c>
      <c r="R91" s="102" t="s">
        <v>270</v>
      </c>
      <c r="S91" s="100">
        <f t="shared" si="9"/>
        <v>7000</v>
      </c>
      <c r="T91" s="100">
        <v>7000</v>
      </c>
      <c r="U91" s="102" t="s">
        <v>270</v>
      </c>
      <c r="V91" s="234" t="s">
        <v>304</v>
      </c>
    </row>
    <row r="92" spans="1:22" ht="9.75" customHeight="1">
      <c r="A92" s="96" t="s">
        <v>155</v>
      </c>
      <c r="B92" s="97" t="s">
        <v>156</v>
      </c>
      <c r="C92" s="98"/>
      <c r="D92" s="98"/>
      <c r="E92" s="98"/>
      <c r="F92" s="98"/>
      <c r="G92" s="98"/>
      <c r="H92" s="98"/>
      <c r="I92" s="98"/>
      <c r="J92" s="99"/>
      <c r="K92" s="98"/>
      <c r="L92" s="102" t="s">
        <v>270</v>
      </c>
      <c r="M92" s="128">
        <f t="shared" si="6"/>
        <v>0</v>
      </c>
      <c r="N92" s="100">
        <f t="shared" si="7"/>
        <v>0</v>
      </c>
      <c r="O92" s="99"/>
      <c r="P92" s="99"/>
      <c r="Q92" s="99"/>
      <c r="R92" s="102" t="s">
        <v>270</v>
      </c>
      <c r="S92" s="99"/>
      <c r="T92" s="99"/>
      <c r="U92" s="102" t="s">
        <v>270</v>
      </c>
      <c r="V92" s="101"/>
    </row>
    <row r="93" spans="1:22" ht="126" hidden="1" customHeight="1">
      <c r="A93" s="96" t="s">
        <v>157</v>
      </c>
      <c r="B93" s="97" t="s">
        <v>158</v>
      </c>
      <c r="C93" s="98"/>
      <c r="D93" s="98"/>
      <c r="E93" s="98"/>
      <c r="F93" s="98"/>
      <c r="G93" s="98"/>
      <c r="H93" s="98"/>
      <c r="I93" s="98"/>
      <c r="J93" s="99"/>
      <c r="K93" s="98"/>
      <c r="L93" s="102" t="s">
        <v>270</v>
      </c>
      <c r="M93" s="128">
        <f t="shared" si="6"/>
        <v>0</v>
      </c>
      <c r="N93" s="100">
        <f t="shared" si="7"/>
        <v>0</v>
      </c>
      <c r="O93" s="99"/>
      <c r="P93" s="99"/>
      <c r="Q93" s="99"/>
      <c r="R93" s="102" t="s">
        <v>270</v>
      </c>
      <c r="S93" s="99"/>
      <c r="T93" s="99"/>
      <c r="U93" s="102" t="s">
        <v>270</v>
      </c>
      <c r="V93" s="101"/>
    </row>
    <row r="94" spans="1:22" ht="42" customHeight="1">
      <c r="A94" s="96" t="s">
        <v>159</v>
      </c>
      <c r="B94" s="97" t="s">
        <v>160</v>
      </c>
      <c r="C94" s="98"/>
      <c r="D94" s="107">
        <v>0</v>
      </c>
      <c r="E94" s="107">
        <v>0</v>
      </c>
      <c r="F94" s="102" t="s">
        <v>270</v>
      </c>
      <c r="G94" s="107">
        <v>0</v>
      </c>
      <c r="H94" s="107">
        <v>0</v>
      </c>
      <c r="I94" s="102" t="s">
        <v>270</v>
      </c>
      <c r="J94" s="100">
        <f>K94</f>
        <v>0</v>
      </c>
      <c r="K94" s="102">
        <v>0</v>
      </c>
      <c r="L94" s="102" t="s">
        <v>270</v>
      </c>
      <c r="M94" s="128">
        <f t="shared" si="6"/>
        <v>0</v>
      </c>
      <c r="N94" s="100">
        <f t="shared" si="7"/>
        <v>0</v>
      </c>
      <c r="O94" s="99"/>
      <c r="P94" s="99">
        <v>0</v>
      </c>
      <c r="Q94" s="100">
        <v>0</v>
      </c>
      <c r="R94" s="102" t="s">
        <v>270</v>
      </c>
      <c r="S94" s="100"/>
      <c r="T94" s="100">
        <v>0</v>
      </c>
      <c r="U94" s="102" t="s">
        <v>270</v>
      </c>
      <c r="V94" s="108"/>
    </row>
    <row r="95" spans="1:22" ht="97.5" customHeight="1">
      <c r="A95" s="96" t="s">
        <v>161</v>
      </c>
      <c r="B95" s="97" t="s">
        <v>162</v>
      </c>
      <c r="C95" s="98"/>
      <c r="D95" s="216">
        <f>E95</f>
        <v>339</v>
      </c>
      <c r="E95" s="216">
        <v>339</v>
      </c>
      <c r="F95" s="102" t="s">
        <v>270</v>
      </c>
      <c r="G95" s="216">
        <f>H95</f>
        <v>455</v>
      </c>
      <c r="H95" s="216">
        <v>455</v>
      </c>
      <c r="I95" s="102" t="s">
        <v>270</v>
      </c>
      <c r="J95" s="100">
        <f>K95</f>
        <v>200</v>
      </c>
      <c r="K95" s="102">
        <v>200</v>
      </c>
      <c r="L95" s="102" t="s">
        <v>270</v>
      </c>
      <c r="M95" s="128">
        <f t="shared" si="6"/>
        <v>-255</v>
      </c>
      <c r="N95" s="100">
        <f t="shared" si="7"/>
        <v>-255</v>
      </c>
      <c r="O95" s="99"/>
      <c r="P95" s="100">
        <f>Q95</f>
        <v>200</v>
      </c>
      <c r="Q95" s="100">
        <v>200</v>
      </c>
      <c r="R95" s="102" t="s">
        <v>270</v>
      </c>
      <c r="S95" s="100">
        <f>T95</f>
        <v>200</v>
      </c>
      <c r="T95" s="100">
        <v>200</v>
      </c>
      <c r="U95" s="102" t="s">
        <v>270</v>
      </c>
      <c r="V95" s="95" t="s">
        <v>556</v>
      </c>
    </row>
    <row r="96" spans="1:22" ht="11.25" customHeight="1">
      <c r="A96" s="96" t="s">
        <v>163</v>
      </c>
      <c r="B96" s="97" t="s">
        <v>164</v>
      </c>
      <c r="C96" s="98"/>
      <c r="D96" s="98"/>
      <c r="E96" s="98"/>
      <c r="F96" s="98"/>
      <c r="G96" s="98"/>
      <c r="H96" s="98"/>
      <c r="I96" s="98"/>
      <c r="J96" s="100"/>
      <c r="K96" s="98"/>
      <c r="L96" s="99"/>
      <c r="M96" s="128">
        <f t="shared" si="6"/>
        <v>0</v>
      </c>
      <c r="N96" s="100">
        <f t="shared" si="7"/>
        <v>0</v>
      </c>
      <c r="O96" s="99"/>
      <c r="P96" s="99"/>
      <c r="Q96" s="99"/>
      <c r="R96" s="99"/>
      <c r="S96" s="99"/>
      <c r="T96" s="99"/>
      <c r="U96" s="99"/>
      <c r="V96" s="101"/>
    </row>
    <row r="97" spans="1:22" ht="126.75" customHeight="1">
      <c r="A97" s="96" t="s">
        <v>165</v>
      </c>
      <c r="B97" s="97" t="s">
        <v>166</v>
      </c>
      <c r="C97" s="98"/>
      <c r="D97" s="98">
        <f>E97</f>
        <v>0</v>
      </c>
      <c r="E97" s="98">
        <v>0</v>
      </c>
      <c r="F97" s="102" t="s">
        <v>270</v>
      </c>
      <c r="G97" s="98">
        <f>H97</f>
        <v>0</v>
      </c>
      <c r="H97" s="98">
        <v>0</v>
      </c>
      <c r="I97" s="102" t="s">
        <v>270</v>
      </c>
      <c r="J97" s="100">
        <f>K97</f>
        <v>0</v>
      </c>
      <c r="K97" s="98"/>
      <c r="L97" s="102" t="s">
        <v>270</v>
      </c>
      <c r="M97" s="128">
        <f t="shared" si="6"/>
        <v>0</v>
      </c>
      <c r="N97" s="100">
        <f t="shared" si="7"/>
        <v>0</v>
      </c>
      <c r="O97" s="99"/>
      <c r="P97" s="99"/>
      <c r="Q97" s="99"/>
      <c r="R97" s="99"/>
      <c r="S97" s="99"/>
      <c r="T97" s="99"/>
      <c r="U97" s="99"/>
      <c r="V97" s="101"/>
    </row>
    <row r="98" spans="1:22" s="88" customFormat="1" ht="42" customHeight="1">
      <c r="A98" s="89" t="s">
        <v>167</v>
      </c>
      <c r="B98" s="90" t="s">
        <v>168</v>
      </c>
      <c r="C98" s="91" t="s">
        <v>169</v>
      </c>
      <c r="D98" s="92">
        <f>E98</f>
        <v>220</v>
      </c>
      <c r="E98" s="92">
        <f>E100</f>
        <v>220</v>
      </c>
      <c r="F98" s="102" t="s">
        <v>270</v>
      </c>
      <c r="G98" s="92">
        <f>H98</f>
        <v>924.2</v>
      </c>
      <c r="H98" s="92">
        <f>H100</f>
        <v>924.2</v>
      </c>
      <c r="I98" s="102" t="s">
        <v>270</v>
      </c>
      <c r="J98" s="94">
        <f>K98</f>
        <v>300</v>
      </c>
      <c r="K98" s="92">
        <f>K100</f>
        <v>300</v>
      </c>
      <c r="L98" s="102" t="s">
        <v>270</v>
      </c>
      <c r="M98" s="93">
        <f t="shared" si="6"/>
        <v>-624.20000000000005</v>
      </c>
      <c r="N98" s="94">
        <f t="shared" si="7"/>
        <v>-624.20000000000005</v>
      </c>
      <c r="O98" s="102" t="s">
        <v>270</v>
      </c>
      <c r="P98" s="94">
        <f>Q98</f>
        <v>300</v>
      </c>
      <c r="Q98" s="94">
        <f>Q100</f>
        <v>300</v>
      </c>
      <c r="R98" s="102" t="s">
        <v>270</v>
      </c>
      <c r="S98" s="94">
        <f>T98</f>
        <v>500</v>
      </c>
      <c r="T98" s="94">
        <f>T100</f>
        <v>500</v>
      </c>
      <c r="U98" s="102" t="s">
        <v>270</v>
      </c>
      <c r="V98" s="103"/>
    </row>
    <row r="99" spans="1:22" ht="11.25" customHeight="1">
      <c r="A99" s="96"/>
      <c r="B99" s="97" t="s">
        <v>14</v>
      </c>
      <c r="C99" s="98"/>
      <c r="D99" s="98"/>
      <c r="E99" s="98"/>
      <c r="F99" s="102"/>
      <c r="G99" s="98"/>
      <c r="H99" s="98"/>
      <c r="I99" s="102"/>
      <c r="J99" s="99"/>
      <c r="K99" s="98"/>
      <c r="L99" s="102"/>
      <c r="M99" s="93">
        <f t="shared" si="6"/>
        <v>0</v>
      </c>
      <c r="N99" s="100">
        <f t="shared" si="7"/>
        <v>0</v>
      </c>
      <c r="O99" s="99"/>
      <c r="P99" s="99"/>
      <c r="Q99" s="99"/>
      <c r="R99" s="102"/>
      <c r="S99" s="99"/>
      <c r="T99" s="99"/>
      <c r="U99" s="99"/>
      <c r="V99" s="101"/>
    </row>
    <row r="100" spans="1:22" ht="66" customHeight="1">
      <c r="A100" s="96" t="s">
        <v>170</v>
      </c>
      <c r="B100" s="97" t="s">
        <v>171</v>
      </c>
      <c r="C100" s="98"/>
      <c r="D100" s="102">
        <f>E100</f>
        <v>220</v>
      </c>
      <c r="E100" s="102">
        <v>220</v>
      </c>
      <c r="F100" s="102" t="s">
        <v>270</v>
      </c>
      <c r="G100" s="102">
        <f>H100</f>
        <v>924.2</v>
      </c>
      <c r="H100" s="102">
        <v>924.2</v>
      </c>
      <c r="I100" s="102" t="s">
        <v>270</v>
      </c>
      <c r="J100" s="100">
        <f>K100</f>
        <v>300</v>
      </c>
      <c r="K100" s="102">
        <v>300</v>
      </c>
      <c r="L100" s="102" t="s">
        <v>270</v>
      </c>
      <c r="M100" s="128">
        <f t="shared" si="6"/>
        <v>-624.20000000000005</v>
      </c>
      <c r="N100" s="100">
        <f t="shared" si="7"/>
        <v>-624.20000000000005</v>
      </c>
      <c r="O100" s="102" t="s">
        <v>270</v>
      </c>
      <c r="P100" s="100">
        <f>Q100</f>
        <v>300</v>
      </c>
      <c r="Q100" s="100">
        <v>300</v>
      </c>
      <c r="R100" s="102" t="s">
        <v>270</v>
      </c>
      <c r="S100" s="100">
        <f>T100</f>
        <v>500</v>
      </c>
      <c r="T100" s="100">
        <v>500</v>
      </c>
      <c r="U100" s="102" t="s">
        <v>270</v>
      </c>
      <c r="V100" s="235" t="s">
        <v>557</v>
      </c>
    </row>
    <row r="101" spans="1:22" ht="62.25" hidden="1" customHeight="1">
      <c r="A101" s="96" t="s">
        <v>172</v>
      </c>
      <c r="B101" s="97" t="s">
        <v>173</v>
      </c>
      <c r="C101" s="98"/>
      <c r="D101" s="107"/>
      <c r="E101" s="107"/>
      <c r="F101" s="102" t="s">
        <v>270</v>
      </c>
      <c r="G101" s="107"/>
      <c r="H101" s="107"/>
      <c r="I101" s="102" t="s">
        <v>270</v>
      </c>
      <c r="J101" s="100">
        <f>K101</f>
        <v>0</v>
      </c>
      <c r="K101" s="107"/>
      <c r="L101" s="102" t="s">
        <v>270</v>
      </c>
      <c r="M101" s="93">
        <f t="shared" si="6"/>
        <v>0</v>
      </c>
      <c r="N101" s="100">
        <f t="shared" si="7"/>
        <v>0</v>
      </c>
      <c r="O101" s="99"/>
      <c r="P101" s="99"/>
      <c r="Q101" s="99"/>
      <c r="R101" s="99"/>
      <c r="S101" s="99"/>
      <c r="T101" s="99"/>
      <c r="U101" s="99"/>
      <c r="V101" s="101"/>
    </row>
    <row r="102" spans="1:22" s="88" customFormat="1" ht="9" hidden="1" customHeight="1">
      <c r="A102" s="89" t="s">
        <v>174</v>
      </c>
      <c r="B102" s="90" t="s">
        <v>175</v>
      </c>
      <c r="C102" s="91" t="s">
        <v>176</v>
      </c>
      <c r="D102" s="92"/>
      <c r="E102" s="92"/>
      <c r="F102" s="102" t="s">
        <v>270</v>
      </c>
      <c r="G102" s="92"/>
      <c r="H102" s="92"/>
      <c r="I102" s="102" t="s">
        <v>270</v>
      </c>
      <c r="J102" s="93"/>
      <c r="K102" s="92">
        <f>K104</f>
        <v>0</v>
      </c>
      <c r="L102" s="102" t="s">
        <v>270</v>
      </c>
      <c r="M102" s="93">
        <f t="shared" si="6"/>
        <v>0</v>
      </c>
      <c r="N102" s="100">
        <f t="shared" si="7"/>
        <v>0</v>
      </c>
      <c r="O102" s="93"/>
      <c r="P102" s="93"/>
      <c r="Q102" s="93"/>
      <c r="R102" s="93"/>
      <c r="S102" s="93"/>
      <c r="T102" s="93"/>
      <c r="U102" s="93"/>
      <c r="V102" s="103"/>
    </row>
    <row r="103" spans="1:22" ht="11.25" hidden="1" customHeight="1">
      <c r="A103" s="96"/>
      <c r="B103" s="97" t="s">
        <v>14</v>
      </c>
      <c r="C103" s="98"/>
      <c r="D103" s="107"/>
      <c r="E103" s="107"/>
      <c r="F103" s="102" t="s">
        <v>270</v>
      </c>
      <c r="G103" s="107"/>
      <c r="H103" s="107"/>
      <c r="I103" s="102" t="s">
        <v>270</v>
      </c>
      <c r="J103" s="99"/>
      <c r="K103" s="107"/>
      <c r="L103" s="99"/>
      <c r="M103" s="93">
        <f t="shared" si="6"/>
        <v>0</v>
      </c>
      <c r="N103" s="100">
        <f t="shared" si="7"/>
        <v>0</v>
      </c>
      <c r="O103" s="99"/>
      <c r="P103" s="99"/>
      <c r="Q103" s="99"/>
      <c r="R103" s="99"/>
      <c r="S103" s="99"/>
      <c r="T103" s="99"/>
      <c r="U103" s="99"/>
      <c r="V103" s="101"/>
    </row>
    <row r="104" spans="1:22" ht="104.25" hidden="1" customHeight="1">
      <c r="A104" s="96" t="s">
        <v>177</v>
      </c>
      <c r="B104" s="97" t="s">
        <v>178</v>
      </c>
      <c r="C104" s="98"/>
      <c r="D104" s="107">
        <f>E104</f>
        <v>0</v>
      </c>
      <c r="E104" s="107">
        <v>0</v>
      </c>
      <c r="F104" s="102" t="s">
        <v>270</v>
      </c>
      <c r="G104" s="107">
        <f>H104</f>
        <v>0</v>
      </c>
      <c r="H104" s="107">
        <v>0</v>
      </c>
      <c r="I104" s="102" t="s">
        <v>270</v>
      </c>
      <c r="J104" s="99"/>
      <c r="K104" s="102">
        <v>0</v>
      </c>
      <c r="L104" s="102" t="s">
        <v>270</v>
      </c>
      <c r="M104" s="93">
        <f t="shared" si="6"/>
        <v>0</v>
      </c>
      <c r="N104" s="100">
        <f t="shared" si="7"/>
        <v>0</v>
      </c>
      <c r="O104" s="99"/>
      <c r="P104" s="99"/>
      <c r="Q104" s="99"/>
      <c r="R104" s="99"/>
      <c r="S104" s="99"/>
      <c r="T104" s="99"/>
      <c r="U104" s="99"/>
      <c r="V104" s="101"/>
    </row>
    <row r="105" spans="1:22" s="88" customFormat="1" ht="63" customHeight="1">
      <c r="A105" s="89" t="s">
        <v>179</v>
      </c>
      <c r="B105" s="90" t="s">
        <v>180</v>
      </c>
      <c r="C105" s="91" t="s">
        <v>181</v>
      </c>
      <c r="D105" s="92">
        <f>F105</f>
        <v>0</v>
      </c>
      <c r="E105" s="102" t="s">
        <v>270</v>
      </c>
      <c r="F105" s="92">
        <f>F107</f>
        <v>0</v>
      </c>
      <c r="G105" s="92">
        <f>I105</f>
        <v>0</v>
      </c>
      <c r="H105" s="102" t="s">
        <v>270</v>
      </c>
      <c r="I105" s="92">
        <f>I107</f>
        <v>0</v>
      </c>
      <c r="J105" s="93">
        <f>L105</f>
        <v>0</v>
      </c>
      <c r="K105" s="102" t="s">
        <v>270</v>
      </c>
      <c r="L105" s="93">
        <f>L107</f>
        <v>0</v>
      </c>
      <c r="M105" s="93">
        <f>O105</f>
        <v>0</v>
      </c>
      <c r="N105" s="102" t="s">
        <v>270</v>
      </c>
      <c r="O105" s="93">
        <f>O107</f>
        <v>0</v>
      </c>
      <c r="P105" s="93">
        <f>R105</f>
        <v>0</v>
      </c>
      <c r="Q105" s="102" t="s">
        <v>270</v>
      </c>
      <c r="R105" s="93">
        <f>R107</f>
        <v>0</v>
      </c>
      <c r="S105" s="93">
        <f>U105</f>
        <v>0</v>
      </c>
      <c r="T105" s="102" t="s">
        <v>270</v>
      </c>
      <c r="U105" s="93">
        <f>U107</f>
        <v>0</v>
      </c>
      <c r="V105" s="103"/>
    </row>
    <row r="106" spans="1:22" ht="11.25" customHeight="1">
      <c r="A106" s="96"/>
      <c r="B106" s="97" t="s">
        <v>14</v>
      </c>
      <c r="C106" s="98"/>
      <c r="D106" s="107"/>
      <c r="E106" s="107"/>
      <c r="F106" s="107"/>
      <c r="G106" s="107"/>
      <c r="H106" s="107"/>
      <c r="I106" s="107"/>
      <c r="J106" s="99"/>
      <c r="K106" s="107"/>
      <c r="L106" s="99"/>
      <c r="M106" s="93">
        <f>N106</f>
        <v>0</v>
      </c>
      <c r="N106" s="100">
        <f>K106-H106</f>
        <v>0</v>
      </c>
      <c r="O106" s="99"/>
      <c r="P106" s="99"/>
      <c r="Q106" s="99"/>
      <c r="R106" s="99"/>
      <c r="S106" s="99"/>
      <c r="T106" s="99"/>
      <c r="U106" s="99"/>
      <c r="V106" s="101"/>
    </row>
    <row r="107" spans="1:22" ht="137.25" customHeight="1">
      <c r="A107" s="96" t="s">
        <v>182</v>
      </c>
      <c r="B107" s="97" t="s">
        <v>183</v>
      </c>
      <c r="C107" s="98"/>
      <c r="D107" s="102">
        <f>F107</f>
        <v>0</v>
      </c>
      <c r="E107" s="102" t="s">
        <v>270</v>
      </c>
      <c r="F107" s="102">
        <v>0</v>
      </c>
      <c r="G107" s="102">
        <f>I107</f>
        <v>0</v>
      </c>
      <c r="H107" s="102" t="s">
        <v>270</v>
      </c>
      <c r="I107" s="102">
        <v>0</v>
      </c>
      <c r="J107" s="100">
        <f>L107</f>
        <v>0</v>
      </c>
      <c r="K107" s="102" t="s">
        <v>270</v>
      </c>
      <c r="L107" s="100">
        <v>0</v>
      </c>
      <c r="M107" s="128">
        <f>O107</f>
        <v>0</v>
      </c>
      <c r="N107" s="102" t="s">
        <v>270</v>
      </c>
      <c r="O107" s="100">
        <f>L107-I107</f>
        <v>0</v>
      </c>
      <c r="P107" s="100">
        <f>R107</f>
        <v>0</v>
      </c>
      <c r="Q107" s="102" t="s">
        <v>270</v>
      </c>
      <c r="R107" s="100">
        <v>0</v>
      </c>
      <c r="S107" s="100">
        <f>U107</f>
        <v>0</v>
      </c>
      <c r="T107" s="102" t="s">
        <v>270</v>
      </c>
      <c r="U107" s="100">
        <v>0</v>
      </c>
      <c r="V107" s="215"/>
    </row>
    <row r="108" spans="1:22" s="88" customFormat="1" ht="42" customHeight="1">
      <c r="A108" s="89" t="s">
        <v>184</v>
      </c>
      <c r="B108" s="90" t="s">
        <v>185</v>
      </c>
      <c r="C108" s="91" t="s">
        <v>186</v>
      </c>
      <c r="D108" s="92">
        <f>E108</f>
        <v>129928</v>
      </c>
      <c r="E108" s="92">
        <f>E112</f>
        <v>129928</v>
      </c>
      <c r="F108" s="91">
        <f>F111</f>
        <v>0</v>
      </c>
      <c r="G108" s="92">
        <f>H108</f>
        <v>107690.4</v>
      </c>
      <c r="H108" s="92">
        <f>H112</f>
        <v>107690.4</v>
      </c>
      <c r="I108" s="91">
        <f>I111</f>
        <v>0</v>
      </c>
      <c r="J108" s="94">
        <f>K108+L108</f>
        <v>1000</v>
      </c>
      <c r="K108" s="92">
        <f>K112</f>
        <v>1000</v>
      </c>
      <c r="L108" s="93">
        <f>L110</f>
        <v>0</v>
      </c>
      <c r="M108" s="93">
        <f>N108</f>
        <v>-106690.4</v>
      </c>
      <c r="N108" s="100">
        <f>K108-H108</f>
        <v>-106690.4</v>
      </c>
      <c r="O108" s="93"/>
      <c r="P108" s="93">
        <f>Q108</f>
        <v>300</v>
      </c>
      <c r="Q108" s="93">
        <f>Q112</f>
        <v>300</v>
      </c>
      <c r="R108" s="93"/>
      <c r="S108" s="93">
        <f>T108</f>
        <v>600</v>
      </c>
      <c r="T108" s="93">
        <f>T112</f>
        <v>600</v>
      </c>
      <c r="U108" s="93"/>
      <c r="V108" s="103"/>
    </row>
    <row r="109" spans="1:22" ht="11.25" customHeight="1">
      <c r="A109" s="96"/>
      <c r="B109" s="97" t="s">
        <v>14</v>
      </c>
      <c r="C109" s="98"/>
      <c r="D109" s="107"/>
      <c r="E109" s="107"/>
      <c r="F109" s="98"/>
      <c r="G109" s="107"/>
      <c r="H109" s="107"/>
      <c r="I109" s="98"/>
      <c r="J109" s="99"/>
      <c r="K109" s="98"/>
      <c r="L109" s="99"/>
      <c r="M109" s="93">
        <f>N109</f>
        <v>0</v>
      </c>
      <c r="N109" s="100">
        <f>K109-H109</f>
        <v>0</v>
      </c>
      <c r="O109" s="99"/>
      <c r="P109" s="99"/>
      <c r="Q109" s="99"/>
      <c r="R109" s="99"/>
      <c r="S109" s="99"/>
      <c r="T109" s="99"/>
      <c r="U109" s="99"/>
      <c r="V109" s="101"/>
    </row>
    <row r="110" spans="1:22" ht="48" customHeight="1">
      <c r="A110" s="96" t="s">
        <v>187</v>
      </c>
      <c r="B110" s="97" t="s">
        <v>188</v>
      </c>
      <c r="C110" s="98"/>
      <c r="D110" s="107"/>
      <c r="E110" s="107"/>
      <c r="F110" s="98"/>
      <c r="G110" s="107"/>
      <c r="H110" s="107"/>
      <c r="I110" s="98"/>
      <c r="J110" s="100">
        <f>L110</f>
        <v>0</v>
      </c>
      <c r="K110" s="98"/>
      <c r="L110" s="100"/>
      <c r="M110" s="93">
        <f>N110</f>
        <v>0</v>
      </c>
      <c r="N110" s="100">
        <f>K110-H110</f>
        <v>0</v>
      </c>
      <c r="O110" s="99"/>
      <c r="P110" s="99"/>
      <c r="Q110" s="99"/>
      <c r="R110" s="99"/>
      <c r="S110" s="99"/>
      <c r="T110" s="99"/>
      <c r="U110" s="99"/>
      <c r="V110" s="101"/>
    </row>
    <row r="111" spans="1:22" ht="53.25" customHeight="1">
      <c r="A111" s="96" t="s">
        <v>189</v>
      </c>
      <c r="B111" s="97" t="s">
        <v>190</v>
      </c>
      <c r="C111" s="98"/>
      <c r="D111" s="149">
        <f>F111</f>
        <v>0</v>
      </c>
      <c r="E111" s="149"/>
      <c r="F111" s="239">
        <v>0</v>
      </c>
      <c r="G111" s="149">
        <f>I111</f>
        <v>0</v>
      </c>
      <c r="H111" s="149"/>
      <c r="I111" s="274">
        <v>0</v>
      </c>
      <c r="J111" s="99"/>
      <c r="K111" s="98"/>
      <c r="L111" s="99"/>
      <c r="M111" s="93">
        <f>N111</f>
        <v>0</v>
      </c>
      <c r="N111" s="100">
        <f>K111-H111</f>
        <v>0</v>
      </c>
      <c r="O111" s="99"/>
      <c r="P111" s="99"/>
      <c r="Q111" s="99"/>
      <c r="R111" s="99"/>
      <c r="S111" s="99"/>
      <c r="T111" s="99"/>
      <c r="U111" s="99"/>
      <c r="V111" s="101"/>
    </row>
    <row r="112" spans="1:22" ht="66.75" customHeight="1">
      <c r="A112" s="116" t="s">
        <v>191</v>
      </c>
      <c r="B112" s="117" t="s">
        <v>192</v>
      </c>
      <c r="C112" s="118"/>
      <c r="D112" s="119">
        <f>E112</f>
        <v>129928</v>
      </c>
      <c r="E112" s="119">
        <v>129928</v>
      </c>
      <c r="F112" s="118"/>
      <c r="G112" s="119">
        <f>H112</f>
        <v>107690.4</v>
      </c>
      <c r="H112" s="119">
        <v>107690.4</v>
      </c>
      <c r="I112" s="118"/>
      <c r="J112" s="120">
        <f>K112</f>
        <v>1000</v>
      </c>
      <c r="K112" s="119">
        <v>1000</v>
      </c>
      <c r="L112" s="120" t="s">
        <v>271</v>
      </c>
      <c r="M112" s="93">
        <f>N112</f>
        <v>-106690.4</v>
      </c>
      <c r="N112" s="100">
        <f>K112-H112</f>
        <v>-106690.4</v>
      </c>
      <c r="O112" s="203"/>
      <c r="P112" s="120">
        <f>Q112</f>
        <v>300</v>
      </c>
      <c r="Q112" s="120">
        <v>300</v>
      </c>
      <c r="R112" s="120" t="s">
        <v>271</v>
      </c>
      <c r="S112" s="120">
        <f>T112</f>
        <v>600</v>
      </c>
      <c r="T112" s="120">
        <v>600</v>
      </c>
      <c r="U112" s="120" t="s">
        <v>271</v>
      </c>
      <c r="V112" s="281" t="s">
        <v>558</v>
      </c>
    </row>
  </sheetData>
  <mergeCells count="28">
    <mergeCell ref="V60:V62"/>
    <mergeCell ref="V70:V72"/>
    <mergeCell ref="T7:U7"/>
    <mergeCell ref="V7:V8"/>
    <mergeCell ref="V16:V17"/>
    <mergeCell ref="V38:V39"/>
    <mergeCell ref="V45:V46"/>
    <mergeCell ref="M7:M8"/>
    <mergeCell ref="N7:O7"/>
    <mergeCell ref="P7:P8"/>
    <mergeCell ref="Q7:R7"/>
    <mergeCell ref="S7:S8"/>
    <mergeCell ref="A4:U4"/>
    <mergeCell ref="A6:A8"/>
    <mergeCell ref="B6:B8"/>
    <mergeCell ref="C6:C8"/>
    <mergeCell ref="D6:F6"/>
    <mergeCell ref="G6:I6"/>
    <mergeCell ref="J6:L6"/>
    <mergeCell ref="M6:O6"/>
    <mergeCell ref="P6:R6"/>
    <mergeCell ref="S6:U6"/>
    <mergeCell ref="D7:D8"/>
    <mergeCell ref="E7:F7"/>
    <mergeCell ref="G7:G8"/>
    <mergeCell ref="H7:I7"/>
    <mergeCell ref="J7:J8"/>
    <mergeCell ref="K7:L7"/>
  </mergeCells>
  <pageMargins left="0.7" right="0.7" top="0.75" bottom="0.75" header="0.3" footer="0.3"/>
  <pageSetup paperSize="9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39"/>
  <sheetViews>
    <sheetView workbookViewId="0">
      <selection activeCell="I15" sqref="I15"/>
    </sheetView>
  </sheetViews>
  <sheetFormatPr defaultRowHeight="11.25" customHeight="1"/>
  <cols>
    <col min="1" max="1" width="12" style="77" customWidth="1"/>
    <col min="2" max="2" width="45" style="78" customWidth="1"/>
    <col min="3" max="8" width="10.33203125" style="77" customWidth="1"/>
    <col min="9" max="9" width="12.83203125" style="77" customWidth="1"/>
    <col min="10" max="10" width="13" style="122" customWidth="1"/>
    <col min="11" max="11" width="14.6640625" style="122" customWidth="1"/>
    <col min="12" max="12" width="14.1640625" style="122" customWidth="1"/>
    <col min="13" max="15" width="12.33203125" style="79" customWidth="1"/>
    <col min="16" max="16" width="13.1640625" style="79" customWidth="1"/>
    <col min="17" max="17" width="13.33203125" style="79" customWidth="1"/>
    <col min="18" max="18" width="15.33203125" style="79" customWidth="1"/>
    <col min="19" max="19" width="13.1640625" style="79" customWidth="1"/>
    <col min="20" max="20" width="13.33203125" style="79" customWidth="1"/>
    <col min="21" max="21" width="15.33203125" style="79" customWidth="1"/>
    <col min="22" max="22" width="61" style="80" customWidth="1"/>
    <col min="23" max="23" width="9.33203125" style="80" customWidth="1"/>
  </cols>
  <sheetData>
    <row r="2" spans="1:23" ht="33" customHeight="1">
      <c r="M2" s="81"/>
      <c r="N2" s="81"/>
      <c r="O2" s="81"/>
      <c r="R2" s="81"/>
      <c r="U2" s="81"/>
      <c r="V2" s="236" t="s">
        <v>193</v>
      </c>
      <c r="W2" s="237"/>
    </row>
    <row r="3" spans="1:23" ht="30" customHeight="1">
      <c r="A3" s="323" t="s">
        <v>194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</row>
    <row r="4" spans="1:23" ht="22.5" customHeight="1">
      <c r="A4" s="123"/>
      <c r="B4" s="238"/>
      <c r="C4" s="123"/>
      <c r="D4" s="123"/>
      <c r="E4" s="123"/>
      <c r="F4" s="123"/>
      <c r="G4" s="123"/>
      <c r="H4" s="123"/>
      <c r="I4" s="123"/>
      <c r="J4" s="124"/>
      <c r="K4" s="124"/>
      <c r="L4" s="124"/>
      <c r="M4" s="125"/>
      <c r="N4" s="125"/>
      <c r="O4" s="125"/>
      <c r="P4" s="125"/>
      <c r="Q4" s="125"/>
      <c r="R4" s="125"/>
      <c r="S4" s="125"/>
      <c r="T4" s="125"/>
      <c r="U4" s="125"/>
      <c r="V4" s="84" t="s">
        <v>2</v>
      </c>
    </row>
    <row r="5" spans="1:23" ht="23.25" customHeight="1">
      <c r="A5" s="302" t="s">
        <v>3</v>
      </c>
      <c r="B5" s="324" t="s">
        <v>195</v>
      </c>
      <c r="C5" s="304" t="s">
        <v>196</v>
      </c>
      <c r="D5" s="306" t="s">
        <v>6</v>
      </c>
      <c r="E5" s="306"/>
      <c r="F5" s="306"/>
      <c r="G5" s="306" t="s">
        <v>544</v>
      </c>
      <c r="H5" s="306"/>
      <c r="I5" s="306"/>
      <c r="J5" s="326" t="s">
        <v>8</v>
      </c>
      <c r="K5" s="326"/>
      <c r="L5" s="326"/>
      <c r="M5" s="307" t="s">
        <v>266</v>
      </c>
      <c r="N5" s="308"/>
      <c r="O5" s="309"/>
      <c r="P5" s="306" t="s">
        <v>10</v>
      </c>
      <c r="Q5" s="306"/>
      <c r="R5" s="306"/>
      <c r="S5" s="306" t="s">
        <v>10</v>
      </c>
      <c r="T5" s="306"/>
      <c r="U5" s="306"/>
      <c r="V5" s="85" t="s">
        <v>12</v>
      </c>
    </row>
    <row r="6" spans="1:23" ht="24" customHeight="1">
      <c r="A6" s="303"/>
      <c r="B6" s="325"/>
      <c r="C6" s="305"/>
      <c r="D6" s="305" t="s">
        <v>13</v>
      </c>
      <c r="E6" s="305" t="s">
        <v>14</v>
      </c>
      <c r="F6" s="305"/>
      <c r="G6" s="305" t="s">
        <v>13</v>
      </c>
      <c r="H6" s="305" t="s">
        <v>14</v>
      </c>
      <c r="I6" s="305"/>
      <c r="J6" s="327" t="s">
        <v>13</v>
      </c>
      <c r="K6" s="327" t="s">
        <v>14</v>
      </c>
      <c r="L6" s="327"/>
      <c r="M6" s="305" t="s">
        <v>13</v>
      </c>
      <c r="N6" s="305" t="s">
        <v>14</v>
      </c>
      <c r="O6" s="305"/>
      <c r="P6" s="305" t="s">
        <v>13</v>
      </c>
      <c r="Q6" s="305" t="s">
        <v>14</v>
      </c>
      <c r="R6" s="305"/>
      <c r="S6" s="305" t="s">
        <v>13</v>
      </c>
      <c r="T6" s="305" t="s">
        <v>14</v>
      </c>
      <c r="U6" s="305"/>
      <c r="V6" s="310" t="s">
        <v>15</v>
      </c>
    </row>
    <row r="7" spans="1:23" ht="35.25" customHeight="1">
      <c r="A7" s="303"/>
      <c r="B7" s="325"/>
      <c r="C7" s="305"/>
      <c r="D7" s="305"/>
      <c r="E7" s="239" t="s">
        <v>16</v>
      </c>
      <c r="F7" s="239" t="s">
        <v>17</v>
      </c>
      <c r="G7" s="305"/>
      <c r="H7" s="274" t="s">
        <v>16</v>
      </c>
      <c r="I7" s="239" t="s">
        <v>17</v>
      </c>
      <c r="J7" s="327"/>
      <c r="K7" s="126" t="s">
        <v>16</v>
      </c>
      <c r="L7" s="126" t="s">
        <v>17</v>
      </c>
      <c r="M7" s="305"/>
      <c r="N7" s="239" t="s">
        <v>16</v>
      </c>
      <c r="O7" s="239" t="s">
        <v>17</v>
      </c>
      <c r="P7" s="305"/>
      <c r="Q7" s="239" t="s">
        <v>16</v>
      </c>
      <c r="R7" s="239" t="s">
        <v>17</v>
      </c>
      <c r="S7" s="305"/>
      <c r="T7" s="239" t="s">
        <v>16</v>
      </c>
      <c r="U7" s="239" t="s">
        <v>17</v>
      </c>
      <c r="V7" s="310"/>
    </row>
    <row r="8" spans="1:23" ht="20.25" customHeight="1">
      <c r="A8" s="217">
        <v>1</v>
      </c>
      <c r="B8" s="216">
        <v>2</v>
      </c>
      <c r="C8" s="216">
        <v>3</v>
      </c>
      <c r="D8" s="216">
        <v>4</v>
      </c>
      <c r="E8" s="216">
        <v>5</v>
      </c>
      <c r="F8" s="216">
        <v>6</v>
      </c>
      <c r="G8" s="216">
        <v>4</v>
      </c>
      <c r="H8" s="272">
        <v>5</v>
      </c>
      <c r="I8" s="216">
        <v>6</v>
      </c>
      <c r="J8" s="218">
        <v>4</v>
      </c>
      <c r="K8" s="273">
        <v>5</v>
      </c>
      <c r="L8" s="218">
        <v>6</v>
      </c>
      <c r="M8" s="216">
        <v>13</v>
      </c>
      <c r="N8" s="216">
        <v>14</v>
      </c>
      <c r="O8" s="216">
        <v>15</v>
      </c>
      <c r="P8" s="216">
        <v>10</v>
      </c>
      <c r="Q8" s="216">
        <v>11</v>
      </c>
      <c r="R8" s="216">
        <v>12</v>
      </c>
      <c r="S8" s="216">
        <v>10</v>
      </c>
      <c r="T8" s="216">
        <v>11</v>
      </c>
      <c r="U8" s="216">
        <v>12</v>
      </c>
      <c r="V8" s="87">
        <v>22</v>
      </c>
    </row>
    <row r="9" spans="1:23" s="6" customFormat="1" ht="21.75" customHeight="1">
      <c r="A9" s="217" t="s">
        <v>197</v>
      </c>
      <c r="B9" s="240" t="s">
        <v>198</v>
      </c>
      <c r="C9" s="216"/>
      <c r="D9" s="102">
        <f>E9+F9</f>
        <v>-414658.8</v>
      </c>
      <c r="E9" s="216">
        <f t="shared" ref="E9:L9" si="0">E11</f>
        <v>-835020</v>
      </c>
      <c r="F9" s="216">
        <f t="shared" si="0"/>
        <v>420361.2</v>
      </c>
      <c r="G9" s="102">
        <f t="shared" si="0"/>
        <v>-349454.5</v>
      </c>
      <c r="H9" s="272">
        <f t="shared" si="0"/>
        <v>-890349.1</v>
      </c>
      <c r="I9" s="216">
        <f t="shared" si="0"/>
        <v>540894.6</v>
      </c>
      <c r="J9" s="218">
        <f t="shared" si="0"/>
        <v>1094168.5471999999</v>
      </c>
      <c r="K9" s="273">
        <f t="shared" si="0"/>
        <v>0</v>
      </c>
      <c r="L9" s="218">
        <f t="shared" si="0"/>
        <v>1094168.5471999999</v>
      </c>
      <c r="M9" s="128">
        <f t="shared" ref="M9:M37" si="1">J9-G9</f>
        <v>1443623.0471999999</v>
      </c>
      <c r="N9" s="128">
        <f t="shared" ref="N9:N37" si="2">K9-H9</f>
        <v>890349.1</v>
      </c>
      <c r="O9" s="128">
        <f t="shared" ref="O9:O37" si="3">L9-I9</f>
        <v>553273.94719999994</v>
      </c>
      <c r="P9" s="128">
        <f>R9</f>
        <v>700000</v>
      </c>
      <c r="Q9" s="128"/>
      <c r="R9" s="128">
        <f>R11</f>
        <v>700000</v>
      </c>
      <c r="S9" s="128">
        <f>U9</f>
        <v>745000</v>
      </c>
      <c r="T9" s="128"/>
      <c r="U9" s="128">
        <f>U11</f>
        <v>745000</v>
      </c>
      <c r="V9" s="320" t="s">
        <v>308</v>
      </c>
      <c r="W9" s="88"/>
    </row>
    <row r="10" spans="1:23" ht="12.75" customHeight="1">
      <c r="A10" s="96"/>
      <c r="B10" s="97" t="s">
        <v>14</v>
      </c>
      <c r="C10" s="98"/>
      <c r="D10" s="107"/>
      <c r="E10" s="98"/>
      <c r="F10" s="98"/>
      <c r="G10" s="107"/>
      <c r="H10" s="98"/>
      <c r="I10" s="98"/>
      <c r="J10" s="250"/>
      <c r="K10" s="250"/>
      <c r="L10" s="250"/>
      <c r="M10" s="128">
        <f t="shared" si="1"/>
        <v>0</v>
      </c>
      <c r="N10" s="128">
        <f t="shared" si="2"/>
        <v>0</v>
      </c>
      <c r="O10" s="128">
        <f t="shared" si="3"/>
        <v>0</v>
      </c>
      <c r="P10" s="128"/>
      <c r="Q10" s="128"/>
      <c r="R10" s="128"/>
      <c r="S10" s="128"/>
      <c r="T10" s="128"/>
      <c r="U10" s="128"/>
      <c r="V10" s="321"/>
    </row>
    <row r="11" spans="1:23" s="6" customFormat="1" ht="21.75" customHeight="1">
      <c r="A11" s="217" t="s">
        <v>199</v>
      </c>
      <c r="B11" s="240" t="s">
        <v>200</v>
      </c>
      <c r="C11" s="216"/>
      <c r="D11" s="102">
        <f t="shared" ref="D11:L11" si="4">D22</f>
        <v>-414658.8</v>
      </c>
      <c r="E11" s="216">
        <f t="shared" si="4"/>
        <v>-835020</v>
      </c>
      <c r="F11" s="216">
        <f t="shared" si="4"/>
        <v>420361.2</v>
      </c>
      <c r="G11" s="102">
        <f t="shared" si="4"/>
        <v>-349454.5</v>
      </c>
      <c r="H11" s="272">
        <f t="shared" si="4"/>
        <v>-890349.1</v>
      </c>
      <c r="I11" s="216">
        <f t="shared" si="4"/>
        <v>540894.6</v>
      </c>
      <c r="J11" s="218">
        <f t="shared" si="4"/>
        <v>1094168.5471999999</v>
      </c>
      <c r="K11" s="273">
        <f t="shared" si="4"/>
        <v>0</v>
      </c>
      <c r="L11" s="218">
        <f t="shared" si="4"/>
        <v>1094168.5471999999</v>
      </c>
      <c r="M11" s="128">
        <f t="shared" si="1"/>
        <v>1443623.0471999999</v>
      </c>
      <c r="N11" s="128">
        <f t="shared" si="2"/>
        <v>890349.1</v>
      </c>
      <c r="O11" s="128">
        <f t="shared" si="3"/>
        <v>553273.94719999994</v>
      </c>
      <c r="P11" s="128">
        <f>R11</f>
        <v>700000</v>
      </c>
      <c r="Q11" s="128"/>
      <c r="R11" s="128">
        <f>R22</f>
        <v>700000</v>
      </c>
      <c r="S11" s="128">
        <f>U11</f>
        <v>745000</v>
      </c>
      <c r="T11" s="128"/>
      <c r="U11" s="128">
        <f>U22</f>
        <v>745000</v>
      </c>
      <c r="V11" s="321"/>
      <c r="W11" s="88"/>
    </row>
    <row r="12" spans="1:23" ht="12.75" customHeight="1">
      <c r="A12" s="96"/>
      <c r="B12" s="97" t="s">
        <v>14</v>
      </c>
      <c r="C12" s="98"/>
      <c r="D12" s="98"/>
      <c r="E12" s="98"/>
      <c r="F12" s="98"/>
      <c r="G12" s="98"/>
      <c r="H12" s="98"/>
      <c r="I12" s="98"/>
      <c r="J12" s="250"/>
      <c r="K12" s="250"/>
      <c r="L12" s="250"/>
      <c r="M12" s="128">
        <f t="shared" si="1"/>
        <v>0</v>
      </c>
      <c r="N12" s="128">
        <f t="shared" si="2"/>
        <v>0</v>
      </c>
      <c r="O12" s="128">
        <f t="shared" si="3"/>
        <v>0</v>
      </c>
      <c r="P12" s="128"/>
      <c r="Q12" s="128"/>
      <c r="R12" s="128"/>
      <c r="S12" s="128"/>
      <c r="T12" s="128"/>
      <c r="U12" s="128"/>
      <c r="V12" s="321"/>
    </row>
    <row r="13" spans="1:23" s="6" customFormat="1" ht="21.75" customHeight="1">
      <c r="A13" s="217" t="s">
        <v>201</v>
      </c>
      <c r="B13" s="240" t="s">
        <v>202</v>
      </c>
      <c r="C13" s="216"/>
      <c r="D13" s="216"/>
      <c r="E13" s="216"/>
      <c r="F13" s="216"/>
      <c r="G13" s="216"/>
      <c r="H13" s="272"/>
      <c r="I13" s="216"/>
      <c r="J13" s="218"/>
      <c r="K13" s="273"/>
      <c r="L13" s="218"/>
      <c r="M13" s="128">
        <f t="shared" si="1"/>
        <v>0</v>
      </c>
      <c r="N13" s="128">
        <f t="shared" si="2"/>
        <v>0</v>
      </c>
      <c r="O13" s="128">
        <f t="shared" si="3"/>
        <v>0</v>
      </c>
      <c r="P13" s="128"/>
      <c r="Q13" s="128"/>
      <c r="R13" s="128"/>
      <c r="S13" s="128"/>
      <c r="T13" s="128"/>
      <c r="U13" s="128"/>
      <c r="V13" s="321"/>
      <c r="W13" s="88"/>
    </row>
    <row r="14" spans="1:23" ht="12.75" customHeight="1">
      <c r="A14" s="96"/>
      <c r="B14" s="97" t="s">
        <v>14</v>
      </c>
      <c r="C14" s="98"/>
      <c r="D14" s="98"/>
      <c r="E14" s="98"/>
      <c r="F14" s="98"/>
      <c r="G14" s="98"/>
      <c r="H14" s="98"/>
      <c r="I14" s="98"/>
      <c r="J14" s="250"/>
      <c r="K14" s="250"/>
      <c r="L14" s="250"/>
      <c r="M14" s="128">
        <f t="shared" si="1"/>
        <v>0</v>
      </c>
      <c r="N14" s="128">
        <f t="shared" si="2"/>
        <v>0</v>
      </c>
      <c r="O14" s="128">
        <f t="shared" si="3"/>
        <v>0</v>
      </c>
      <c r="P14" s="128"/>
      <c r="Q14" s="128"/>
      <c r="R14" s="128"/>
      <c r="S14" s="128"/>
      <c r="T14" s="128"/>
      <c r="U14" s="128"/>
      <c r="V14" s="321"/>
    </row>
    <row r="15" spans="1:23" ht="30" customHeight="1">
      <c r="A15" s="96" t="s">
        <v>203</v>
      </c>
      <c r="B15" s="97" t="s">
        <v>204</v>
      </c>
      <c r="C15" s="98"/>
      <c r="D15" s="98"/>
      <c r="E15" s="98"/>
      <c r="F15" s="98"/>
      <c r="G15" s="98"/>
      <c r="H15" s="98"/>
      <c r="I15" s="98"/>
      <c r="J15" s="250"/>
      <c r="K15" s="250"/>
      <c r="L15" s="250"/>
      <c r="M15" s="128">
        <f t="shared" si="1"/>
        <v>0</v>
      </c>
      <c r="N15" s="128">
        <f t="shared" si="2"/>
        <v>0</v>
      </c>
      <c r="O15" s="128">
        <f t="shared" si="3"/>
        <v>0</v>
      </c>
      <c r="P15" s="128"/>
      <c r="Q15" s="128"/>
      <c r="R15" s="128"/>
      <c r="S15" s="128"/>
      <c r="T15" s="128"/>
      <c r="U15" s="128"/>
      <c r="V15" s="321"/>
    </row>
    <row r="16" spans="1:23" ht="12.75" customHeight="1">
      <c r="A16" s="96"/>
      <c r="B16" s="97" t="s">
        <v>14</v>
      </c>
      <c r="C16" s="98"/>
      <c r="D16" s="98"/>
      <c r="E16" s="98"/>
      <c r="F16" s="98"/>
      <c r="G16" s="98"/>
      <c r="H16" s="98"/>
      <c r="I16" s="98"/>
      <c r="J16" s="250"/>
      <c r="K16" s="250"/>
      <c r="L16" s="250"/>
      <c r="M16" s="128">
        <f t="shared" si="1"/>
        <v>0</v>
      </c>
      <c r="N16" s="128">
        <f t="shared" si="2"/>
        <v>0</v>
      </c>
      <c r="O16" s="128">
        <f t="shared" si="3"/>
        <v>0</v>
      </c>
      <c r="P16" s="128"/>
      <c r="Q16" s="128"/>
      <c r="R16" s="128"/>
      <c r="S16" s="128"/>
      <c r="T16" s="128"/>
      <c r="U16" s="128"/>
      <c r="V16" s="321"/>
    </row>
    <row r="17" spans="1:23" ht="16.5" customHeight="1">
      <c r="A17" s="96" t="s">
        <v>205</v>
      </c>
      <c r="B17" s="97" t="s">
        <v>206</v>
      </c>
      <c r="C17" s="98"/>
      <c r="D17" s="98"/>
      <c r="E17" s="98"/>
      <c r="F17" s="98"/>
      <c r="G17" s="98"/>
      <c r="H17" s="98"/>
      <c r="I17" s="98"/>
      <c r="J17" s="250"/>
      <c r="K17" s="250"/>
      <c r="L17" s="250"/>
      <c r="M17" s="128">
        <f t="shared" si="1"/>
        <v>0</v>
      </c>
      <c r="N17" s="128">
        <f t="shared" si="2"/>
        <v>0</v>
      </c>
      <c r="O17" s="128">
        <f t="shared" si="3"/>
        <v>0</v>
      </c>
      <c r="P17" s="128"/>
      <c r="Q17" s="128"/>
      <c r="R17" s="128"/>
      <c r="S17" s="128"/>
      <c r="T17" s="128"/>
      <c r="U17" s="128"/>
      <c r="V17" s="321"/>
    </row>
    <row r="18" spans="1:23" ht="17.25" customHeight="1">
      <c r="A18" s="96"/>
      <c r="B18" s="97" t="s">
        <v>14</v>
      </c>
      <c r="C18" s="98"/>
      <c r="D18" s="98"/>
      <c r="E18" s="98"/>
      <c r="F18" s="98"/>
      <c r="G18" s="98"/>
      <c r="H18" s="98"/>
      <c r="I18" s="98"/>
      <c r="J18" s="250"/>
      <c r="K18" s="250"/>
      <c r="L18" s="250"/>
      <c r="M18" s="128">
        <f t="shared" si="1"/>
        <v>0</v>
      </c>
      <c r="N18" s="128">
        <f t="shared" si="2"/>
        <v>0</v>
      </c>
      <c r="O18" s="128">
        <f t="shared" si="3"/>
        <v>0</v>
      </c>
      <c r="P18" s="128"/>
      <c r="Q18" s="128"/>
      <c r="R18" s="128"/>
      <c r="S18" s="128"/>
      <c r="T18" s="128"/>
      <c r="U18" s="128"/>
      <c r="V18" s="321"/>
    </row>
    <row r="19" spans="1:23" ht="18" customHeight="1">
      <c r="A19" s="96" t="s">
        <v>207</v>
      </c>
      <c r="B19" s="97" t="s">
        <v>208</v>
      </c>
      <c r="C19" s="98" t="s">
        <v>209</v>
      </c>
      <c r="D19" s="98"/>
      <c r="E19" s="98"/>
      <c r="F19" s="98"/>
      <c r="G19" s="98"/>
      <c r="H19" s="98"/>
      <c r="I19" s="98"/>
      <c r="J19" s="250"/>
      <c r="K19" s="250"/>
      <c r="L19" s="250"/>
      <c r="M19" s="128">
        <f t="shared" si="1"/>
        <v>0</v>
      </c>
      <c r="N19" s="128">
        <f t="shared" si="2"/>
        <v>0</v>
      </c>
      <c r="O19" s="128">
        <f t="shared" si="3"/>
        <v>0</v>
      </c>
      <c r="P19" s="128"/>
      <c r="Q19" s="128"/>
      <c r="R19" s="128"/>
      <c r="S19" s="128"/>
      <c r="T19" s="128"/>
      <c r="U19" s="128"/>
      <c r="V19" s="321"/>
    </row>
    <row r="20" spans="1:23" ht="18.75" customHeight="1">
      <c r="A20" s="96"/>
      <c r="B20" s="97" t="s">
        <v>210</v>
      </c>
      <c r="C20" s="98"/>
      <c r="D20" s="98"/>
      <c r="E20" s="98"/>
      <c r="F20" s="98"/>
      <c r="G20" s="98"/>
      <c r="H20" s="98"/>
      <c r="I20" s="98"/>
      <c r="J20" s="250"/>
      <c r="K20" s="250"/>
      <c r="L20" s="250"/>
      <c r="M20" s="128">
        <f t="shared" si="1"/>
        <v>0</v>
      </c>
      <c r="N20" s="128">
        <f t="shared" si="2"/>
        <v>0</v>
      </c>
      <c r="O20" s="128">
        <f t="shared" si="3"/>
        <v>0</v>
      </c>
      <c r="P20" s="128"/>
      <c r="Q20" s="128"/>
      <c r="R20" s="128"/>
      <c r="S20" s="128"/>
      <c r="T20" s="128"/>
      <c r="U20" s="128"/>
      <c r="V20" s="321"/>
    </row>
    <row r="21" spans="1:23" ht="21" customHeight="1">
      <c r="A21" s="96" t="s">
        <v>211</v>
      </c>
      <c r="B21" s="241" t="s">
        <v>212</v>
      </c>
      <c r="C21" s="98"/>
      <c r="D21" s="98"/>
      <c r="E21" s="98"/>
      <c r="F21" s="98"/>
      <c r="G21" s="98"/>
      <c r="H21" s="98"/>
      <c r="I21" s="98"/>
      <c r="J21" s="250"/>
      <c r="K21" s="250"/>
      <c r="L21" s="250"/>
      <c r="M21" s="128">
        <f t="shared" si="1"/>
        <v>0</v>
      </c>
      <c r="N21" s="128">
        <f t="shared" si="2"/>
        <v>0</v>
      </c>
      <c r="O21" s="128">
        <f t="shared" si="3"/>
        <v>0</v>
      </c>
      <c r="P21" s="128"/>
      <c r="Q21" s="128"/>
      <c r="R21" s="128"/>
      <c r="S21" s="128"/>
      <c r="T21" s="128"/>
      <c r="U21" s="128"/>
      <c r="V21" s="321"/>
    </row>
    <row r="22" spans="1:23" s="6" customFormat="1" ht="28.5" customHeight="1">
      <c r="A22" s="217" t="s">
        <v>213</v>
      </c>
      <c r="B22" s="240" t="s">
        <v>214</v>
      </c>
      <c r="C22" s="216"/>
      <c r="D22" s="102">
        <f>E22+F22</f>
        <v>-414658.8</v>
      </c>
      <c r="E22" s="216">
        <v>-835020</v>
      </c>
      <c r="F22" s="216">
        <v>420361.2</v>
      </c>
      <c r="G22" s="102">
        <f>H22+I22</f>
        <v>-349454.5</v>
      </c>
      <c r="H22" s="272">
        <v>-890349.1</v>
      </c>
      <c r="I22" s="242">
        <f>I27+I38</f>
        <v>540894.6</v>
      </c>
      <c r="J22" s="218">
        <f>K22+L22</f>
        <v>1094168.5471999999</v>
      </c>
      <c r="K22" s="273">
        <v>0</v>
      </c>
      <c r="L22" s="218">
        <f>L27</f>
        <v>1094168.5471999999</v>
      </c>
      <c r="M22" s="128">
        <f t="shared" si="1"/>
        <v>1443623.0471999999</v>
      </c>
      <c r="N22" s="128">
        <f t="shared" si="2"/>
        <v>890349.1</v>
      </c>
      <c r="O22" s="128">
        <f t="shared" si="3"/>
        <v>553273.94719999994</v>
      </c>
      <c r="P22" s="128">
        <f>R22</f>
        <v>700000</v>
      </c>
      <c r="Q22" s="128"/>
      <c r="R22" s="128">
        <f>R27</f>
        <v>700000</v>
      </c>
      <c r="S22" s="128">
        <f>U22</f>
        <v>745000</v>
      </c>
      <c r="T22" s="128"/>
      <c r="U22" s="128">
        <f>U27</f>
        <v>745000</v>
      </c>
      <c r="V22" s="321"/>
      <c r="W22" s="88"/>
    </row>
    <row r="23" spans="1:23" ht="12.75" customHeight="1">
      <c r="A23" s="96"/>
      <c r="B23" s="97" t="s">
        <v>14</v>
      </c>
      <c r="C23" s="98"/>
      <c r="D23" s="98"/>
      <c r="E23" s="98"/>
      <c r="F23" s="98"/>
      <c r="G23" s="98"/>
      <c r="H23" s="98"/>
      <c r="I23" s="98"/>
      <c r="J23" s="250"/>
      <c r="K23" s="250"/>
      <c r="L23" s="250"/>
      <c r="M23" s="128">
        <f t="shared" si="1"/>
        <v>0</v>
      </c>
      <c r="N23" s="128">
        <f t="shared" si="2"/>
        <v>0</v>
      </c>
      <c r="O23" s="128">
        <f t="shared" si="3"/>
        <v>0</v>
      </c>
      <c r="P23" s="128"/>
      <c r="Q23" s="128"/>
      <c r="R23" s="128"/>
      <c r="S23" s="128"/>
      <c r="T23" s="128"/>
      <c r="U23" s="128"/>
      <c r="V23" s="321"/>
    </row>
    <row r="24" spans="1:23" ht="30.75" customHeight="1">
      <c r="A24" s="96" t="s">
        <v>215</v>
      </c>
      <c r="B24" s="97" t="s">
        <v>216</v>
      </c>
      <c r="C24" s="98"/>
      <c r="D24" s="98"/>
      <c r="E24" s="98"/>
      <c r="F24" s="98"/>
      <c r="G24" s="98"/>
      <c r="H24" s="98"/>
      <c r="I24" s="98"/>
      <c r="J24" s="250"/>
      <c r="K24" s="250"/>
      <c r="L24" s="250"/>
      <c r="M24" s="128">
        <f t="shared" si="1"/>
        <v>0</v>
      </c>
      <c r="N24" s="128">
        <f t="shared" si="2"/>
        <v>0</v>
      </c>
      <c r="O24" s="128">
        <f t="shared" si="3"/>
        <v>0</v>
      </c>
      <c r="P24" s="128"/>
      <c r="Q24" s="128"/>
      <c r="R24" s="128"/>
      <c r="S24" s="128"/>
      <c r="T24" s="128"/>
      <c r="U24" s="128"/>
      <c r="V24" s="321"/>
    </row>
    <row r="25" spans="1:23" ht="12.75" customHeight="1">
      <c r="A25" s="96"/>
      <c r="B25" s="97" t="s">
        <v>14</v>
      </c>
      <c r="C25" s="98"/>
      <c r="D25" s="98"/>
      <c r="E25" s="98"/>
      <c r="F25" s="98"/>
      <c r="G25" s="98"/>
      <c r="H25" s="98"/>
      <c r="I25" s="98"/>
      <c r="J25" s="250"/>
      <c r="K25" s="250"/>
      <c r="L25" s="250"/>
      <c r="M25" s="128">
        <f t="shared" si="1"/>
        <v>0</v>
      </c>
      <c r="N25" s="128">
        <f t="shared" si="2"/>
        <v>0</v>
      </c>
      <c r="O25" s="128">
        <f t="shared" si="3"/>
        <v>0</v>
      </c>
      <c r="P25" s="128"/>
      <c r="Q25" s="128"/>
      <c r="R25" s="128"/>
      <c r="S25" s="128"/>
      <c r="T25" s="128"/>
      <c r="U25" s="128"/>
      <c r="V25" s="321"/>
    </row>
    <row r="26" spans="1:23" ht="29.25" customHeight="1">
      <c r="A26" s="96" t="s">
        <v>217</v>
      </c>
      <c r="B26" s="241" t="s">
        <v>218</v>
      </c>
      <c r="C26" s="98" t="s">
        <v>219</v>
      </c>
      <c r="D26" s="98"/>
      <c r="E26" s="98"/>
      <c r="F26" s="98"/>
      <c r="G26" s="98"/>
      <c r="H26" s="98"/>
      <c r="I26" s="98"/>
      <c r="J26" s="250"/>
      <c r="K26" s="250"/>
      <c r="L26" s="250"/>
      <c r="M26" s="128">
        <f t="shared" si="1"/>
        <v>0</v>
      </c>
      <c r="N26" s="128">
        <f t="shared" si="2"/>
        <v>0</v>
      </c>
      <c r="O26" s="128">
        <f t="shared" si="3"/>
        <v>0</v>
      </c>
      <c r="P26" s="128"/>
      <c r="Q26" s="128"/>
      <c r="R26" s="128"/>
      <c r="S26" s="128"/>
      <c r="T26" s="128"/>
      <c r="U26" s="128"/>
      <c r="V26" s="321"/>
    </row>
    <row r="27" spans="1:23" s="6" customFormat="1" ht="28.5" customHeight="1">
      <c r="A27" s="217" t="s">
        <v>220</v>
      </c>
      <c r="B27" s="240" t="s">
        <v>221</v>
      </c>
      <c r="C27" s="216"/>
      <c r="D27" s="216">
        <f>F27</f>
        <v>461091.5</v>
      </c>
      <c r="E27" s="216"/>
      <c r="F27" s="216">
        <f>F37</f>
        <v>461091.5</v>
      </c>
      <c r="G27" s="216">
        <f>I27</f>
        <v>1202362.7</v>
      </c>
      <c r="H27" s="272"/>
      <c r="I27" s="242">
        <f>I34</f>
        <v>1202362.7</v>
      </c>
      <c r="J27" s="218">
        <f>L27</f>
        <v>1094168.5471999999</v>
      </c>
      <c r="K27" s="273"/>
      <c r="L27" s="218">
        <f>L34</f>
        <v>1094168.5471999999</v>
      </c>
      <c r="M27" s="128">
        <f t="shared" si="1"/>
        <v>-108194.15280000004</v>
      </c>
      <c r="N27" s="128">
        <f t="shared" si="2"/>
        <v>0</v>
      </c>
      <c r="O27" s="128">
        <f t="shared" si="3"/>
        <v>-108194.15280000004</v>
      </c>
      <c r="P27" s="128">
        <f>R27</f>
        <v>700000</v>
      </c>
      <c r="Q27" s="128"/>
      <c r="R27" s="128">
        <f>R34</f>
        <v>700000</v>
      </c>
      <c r="S27" s="128">
        <f>U27</f>
        <v>745000</v>
      </c>
      <c r="T27" s="128"/>
      <c r="U27" s="128">
        <f>U34</f>
        <v>745000</v>
      </c>
      <c r="V27" s="321"/>
      <c r="W27" s="88"/>
    </row>
    <row r="28" spans="1:23" ht="34.5" customHeight="1">
      <c r="A28" s="217" t="s">
        <v>3</v>
      </c>
      <c r="B28" s="239" t="s">
        <v>195</v>
      </c>
      <c r="C28" s="216" t="s">
        <v>196</v>
      </c>
      <c r="D28" s="216"/>
      <c r="E28" s="216"/>
      <c r="F28" s="216"/>
      <c r="G28" s="216"/>
      <c r="H28" s="272"/>
      <c r="I28" s="216"/>
      <c r="J28" s="218"/>
      <c r="K28" s="273"/>
      <c r="L28" s="218"/>
      <c r="M28" s="128">
        <f t="shared" si="1"/>
        <v>0</v>
      </c>
      <c r="N28" s="128">
        <f t="shared" si="2"/>
        <v>0</v>
      </c>
      <c r="O28" s="128">
        <f t="shared" si="3"/>
        <v>0</v>
      </c>
      <c r="P28" s="128"/>
      <c r="Q28" s="128"/>
      <c r="R28" s="128"/>
      <c r="S28" s="128"/>
      <c r="T28" s="128"/>
      <c r="U28" s="128"/>
      <c r="V28" s="321"/>
    </row>
    <row r="29" spans="1:23" ht="12.75" customHeight="1">
      <c r="A29" s="96"/>
      <c r="B29" s="97" t="s">
        <v>14</v>
      </c>
      <c r="C29" s="98"/>
      <c r="D29" s="98"/>
      <c r="E29" s="98"/>
      <c r="F29" s="98"/>
      <c r="G29" s="98"/>
      <c r="H29" s="98"/>
      <c r="I29" s="98"/>
      <c r="J29" s="250"/>
      <c r="K29" s="250"/>
      <c r="L29" s="250"/>
      <c r="M29" s="128">
        <f t="shared" si="1"/>
        <v>0</v>
      </c>
      <c r="N29" s="128">
        <f t="shared" si="2"/>
        <v>0</v>
      </c>
      <c r="O29" s="128">
        <f t="shared" si="3"/>
        <v>0</v>
      </c>
      <c r="P29" s="128"/>
      <c r="Q29" s="128"/>
      <c r="R29" s="128"/>
      <c r="S29" s="128"/>
      <c r="T29" s="128"/>
      <c r="U29" s="128"/>
      <c r="V29" s="321"/>
    </row>
    <row r="30" spans="1:23" ht="33" customHeight="1">
      <c r="A30" s="96" t="s">
        <v>222</v>
      </c>
      <c r="B30" s="97" t="s">
        <v>223</v>
      </c>
      <c r="C30" s="98" t="s">
        <v>224</v>
      </c>
      <c r="D30" s="98">
        <f>E30</f>
        <v>301244.79999999999</v>
      </c>
      <c r="E30" s="98">
        <f>E34</f>
        <v>301244.79999999999</v>
      </c>
      <c r="F30" s="98"/>
      <c r="G30" s="98">
        <f>H30</f>
        <v>835020</v>
      </c>
      <c r="H30" s="107">
        <f>I37</f>
        <v>835020</v>
      </c>
      <c r="I30" s="98"/>
      <c r="J30" s="250">
        <f>K30</f>
        <v>890349.11739999999</v>
      </c>
      <c r="K30" s="276">
        <v>890349.11739999999</v>
      </c>
      <c r="L30" s="250"/>
      <c r="M30" s="128">
        <f t="shared" si="1"/>
        <v>55329.117399999988</v>
      </c>
      <c r="N30" s="128">
        <f t="shared" si="2"/>
        <v>55329.117399999988</v>
      </c>
      <c r="O30" s="128">
        <f t="shared" si="3"/>
        <v>0</v>
      </c>
      <c r="P30" s="128">
        <f>Q30</f>
        <v>0</v>
      </c>
      <c r="Q30" s="128">
        <v>0</v>
      </c>
      <c r="R30" s="128"/>
      <c r="S30" s="128">
        <f>T30</f>
        <v>0</v>
      </c>
      <c r="T30" s="128">
        <v>0</v>
      </c>
      <c r="U30" s="128"/>
      <c r="V30" s="321"/>
    </row>
    <row r="31" spans="1:23" ht="18" customHeight="1">
      <c r="A31" s="96"/>
      <c r="B31" s="97" t="s">
        <v>210</v>
      </c>
      <c r="C31" s="98"/>
      <c r="D31" s="98"/>
      <c r="E31" s="98"/>
      <c r="F31" s="98"/>
      <c r="G31" s="98"/>
      <c r="H31" s="98"/>
      <c r="I31" s="98"/>
      <c r="J31" s="250"/>
      <c r="K31" s="250"/>
      <c r="L31" s="250"/>
      <c r="M31" s="128">
        <f t="shared" si="1"/>
        <v>0</v>
      </c>
      <c r="N31" s="128">
        <f t="shared" si="2"/>
        <v>0</v>
      </c>
      <c r="O31" s="128">
        <f t="shared" si="3"/>
        <v>0</v>
      </c>
      <c r="P31" s="128"/>
      <c r="Q31" s="128"/>
      <c r="R31" s="128"/>
      <c r="S31" s="128"/>
      <c r="T31" s="128"/>
      <c r="U31" s="128"/>
      <c r="V31" s="321"/>
    </row>
    <row r="32" spans="1:23" ht="48.75" customHeight="1">
      <c r="A32" s="96" t="s">
        <v>225</v>
      </c>
      <c r="B32" s="241" t="s">
        <v>226</v>
      </c>
      <c r="C32" s="98"/>
      <c r="D32" s="98"/>
      <c r="E32" s="98"/>
      <c r="F32" s="98"/>
      <c r="G32" s="98"/>
      <c r="H32" s="98"/>
      <c r="I32" s="98"/>
      <c r="J32" s="250"/>
      <c r="K32" s="250"/>
      <c r="L32" s="250"/>
      <c r="M32" s="128">
        <f t="shared" si="1"/>
        <v>0</v>
      </c>
      <c r="N32" s="128">
        <f t="shared" si="2"/>
        <v>0</v>
      </c>
      <c r="O32" s="128">
        <f t="shared" si="3"/>
        <v>0</v>
      </c>
      <c r="P32" s="128"/>
      <c r="Q32" s="128"/>
      <c r="R32" s="128"/>
      <c r="S32" s="128"/>
      <c r="T32" s="128"/>
      <c r="U32" s="128"/>
      <c r="V32" s="321"/>
    </row>
    <row r="33" spans="1:23" ht="27.75" customHeight="1">
      <c r="A33" s="96" t="s">
        <v>227</v>
      </c>
      <c r="B33" s="241" t="s">
        <v>228</v>
      </c>
      <c r="C33" s="98"/>
      <c r="D33" s="98">
        <f>D34</f>
        <v>301244.79999999999</v>
      </c>
      <c r="E33" s="98">
        <f>E34</f>
        <v>301244.79999999999</v>
      </c>
      <c r="F33" s="98"/>
      <c r="G33" s="98">
        <f>-G30</f>
        <v>-835020</v>
      </c>
      <c r="H33" s="98">
        <f>G33</f>
        <v>-835020</v>
      </c>
      <c r="I33" s="98"/>
      <c r="J33" s="250">
        <f>-J30</f>
        <v>-890349.11739999999</v>
      </c>
      <c r="K33" s="250">
        <f>-K30</f>
        <v>-890349.11739999999</v>
      </c>
      <c r="L33" s="250"/>
      <c r="M33" s="128">
        <f t="shared" si="1"/>
        <v>-55329.117399999988</v>
      </c>
      <c r="N33" s="128">
        <f t="shared" si="2"/>
        <v>-55329.117399999988</v>
      </c>
      <c r="O33" s="128">
        <f t="shared" si="3"/>
        <v>0</v>
      </c>
      <c r="P33" s="128">
        <f>Q33</f>
        <v>-700000</v>
      </c>
      <c r="Q33" s="128">
        <f>-R34</f>
        <v>-700000</v>
      </c>
      <c r="R33" s="128"/>
      <c r="S33" s="128">
        <f>T33</f>
        <v>-745000</v>
      </c>
      <c r="T33" s="128">
        <f>-U34</f>
        <v>-745000</v>
      </c>
      <c r="U33" s="128"/>
      <c r="V33" s="321"/>
    </row>
    <row r="34" spans="1:23" ht="33" customHeight="1">
      <c r="A34" s="96" t="s">
        <v>229</v>
      </c>
      <c r="B34" s="97" t="s">
        <v>230</v>
      </c>
      <c r="C34" s="98" t="s">
        <v>231</v>
      </c>
      <c r="D34" s="98">
        <f>E34</f>
        <v>301244.79999999999</v>
      </c>
      <c r="E34" s="98">
        <v>301244.79999999999</v>
      </c>
      <c r="F34" s="98"/>
      <c r="G34" s="243">
        <f>H34+I34</f>
        <v>1202362.7</v>
      </c>
      <c r="H34" s="98">
        <v>0</v>
      </c>
      <c r="I34" s="243">
        <f>I36+I37</f>
        <v>1202362.7</v>
      </c>
      <c r="J34" s="250">
        <f>K34+L34</f>
        <v>1094168.5471999999</v>
      </c>
      <c r="K34" s="250">
        <v>0</v>
      </c>
      <c r="L34" s="250">
        <f>L36+L37</f>
        <v>1094168.5471999999</v>
      </c>
      <c r="M34" s="128">
        <f t="shared" si="1"/>
        <v>-108194.15280000004</v>
      </c>
      <c r="N34" s="128">
        <f t="shared" si="2"/>
        <v>0</v>
      </c>
      <c r="O34" s="128">
        <f t="shared" si="3"/>
        <v>-108194.15280000004</v>
      </c>
      <c r="P34" s="128">
        <f>R34</f>
        <v>700000</v>
      </c>
      <c r="Q34" s="128"/>
      <c r="R34" s="128">
        <f>R36+R37</f>
        <v>700000</v>
      </c>
      <c r="S34" s="128">
        <f>U34</f>
        <v>745000</v>
      </c>
      <c r="T34" s="128"/>
      <c r="U34" s="128">
        <f>U36+U37</f>
        <v>745000</v>
      </c>
      <c r="V34" s="321"/>
    </row>
    <row r="35" spans="1:23" ht="12.75" customHeight="1">
      <c r="A35" s="96"/>
      <c r="B35" s="97" t="s">
        <v>210</v>
      </c>
      <c r="C35" s="98"/>
      <c r="D35" s="98"/>
      <c r="E35" s="98"/>
      <c r="F35" s="98"/>
      <c r="G35" s="98"/>
      <c r="H35" s="98"/>
      <c r="I35" s="98"/>
      <c r="J35" s="250"/>
      <c r="K35" s="250"/>
      <c r="L35" s="250"/>
      <c r="M35" s="128">
        <f t="shared" si="1"/>
        <v>0</v>
      </c>
      <c r="N35" s="128">
        <f t="shared" si="2"/>
        <v>0</v>
      </c>
      <c r="O35" s="128">
        <f t="shared" si="3"/>
        <v>0</v>
      </c>
      <c r="P35" s="128"/>
      <c r="Q35" s="128"/>
      <c r="R35" s="128"/>
      <c r="S35" s="128"/>
      <c r="T35" s="128"/>
      <c r="U35" s="128"/>
      <c r="V35" s="321"/>
    </row>
    <row r="36" spans="1:23" ht="36.75" customHeight="1">
      <c r="A36" s="96" t="s">
        <v>232</v>
      </c>
      <c r="B36" s="241" t="s">
        <v>233</v>
      </c>
      <c r="C36" s="98"/>
      <c r="D36" s="98"/>
      <c r="E36" s="98"/>
      <c r="F36" s="98"/>
      <c r="G36" s="107">
        <f>I36</f>
        <v>367342.7</v>
      </c>
      <c r="H36" s="98"/>
      <c r="I36" s="107">
        <v>367342.7</v>
      </c>
      <c r="J36" s="250">
        <f>L36</f>
        <v>203819.42980000001</v>
      </c>
      <c r="K36" s="250"/>
      <c r="L36" s="251">
        <v>203819.42980000001</v>
      </c>
      <c r="M36" s="128">
        <f t="shared" si="1"/>
        <v>-163523.2702</v>
      </c>
      <c r="N36" s="128">
        <f t="shared" si="2"/>
        <v>0</v>
      </c>
      <c r="O36" s="128">
        <f t="shared" si="3"/>
        <v>-163523.2702</v>
      </c>
      <c r="P36" s="128">
        <f>R36</f>
        <v>80000</v>
      </c>
      <c r="Q36" s="128"/>
      <c r="R36" s="244">
        <v>80000</v>
      </c>
      <c r="S36" s="128">
        <f>U36</f>
        <v>110000</v>
      </c>
      <c r="T36" s="128"/>
      <c r="U36" s="244">
        <v>110000</v>
      </c>
      <c r="V36" s="321"/>
    </row>
    <row r="37" spans="1:23" ht="36.75" customHeight="1">
      <c r="A37" s="259" t="s">
        <v>234</v>
      </c>
      <c r="B37" s="260" t="s">
        <v>235</v>
      </c>
      <c r="C37" s="261"/>
      <c r="D37" s="261">
        <f>F37</f>
        <v>461091.5</v>
      </c>
      <c r="E37" s="261"/>
      <c r="F37" s="261">
        <v>461091.5</v>
      </c>
      <c r="G37" s="261">
        <f>I37</f>
        <v>835020</v>
      </c>
      <c r="H37" s="261"/>
      <c r="I37" s="262">
        <v>835020</v>
      </c>
      <c r="J37" s="263">
        <f>L37</f>
        <v>890349.11739999999</v>
      </c>
      <c r="K37" s="263"/>
      <c r="L37" s="263">
        <f>-K33</f>
        <v>890349.11739999999</v>
      </c>
      <c r="M37" s="264">
        <f t="shared" si="1"/>
        <v>55329.117399999988</v>
      </c>
      <c r="N37" s="264">
        <f t="shared" si="2"/>
        <v>0</v>
      </c>
      <c r="O37" s="264">
        <f t="shared" si="3"/>
        <v>55329.117399999988</v>
      </c>
      <c r="P37" s="264">
        <f>R37</f>
        <v>620000</v>
      </c>
      <c r="Q37" s="264"/>
      <c r="R37" s="265">
        <v>620000</v>
      </c>
      <c r="S37" s="264">
        <f>U37</f>
        <v>635000</v>
      </c>
      <c r="T37" s="264"/>
      <c r="U37" s="265">
        <v>635000</v>
      </c>
      <c r="V37" s="322"/>
    </row>
    <row r="38" spans="1:23" s="271" customFormat="1" ht="24" customHeight="1">
      <c r="A38" s="266">
        <v>8203</v>
      </c>
      <c r="B38" s="267" t="s">
        <v>559</v>
      </c>
      <c r="C38" s="266"/>
      <c r="D38" s="266"/>
      <c r="E38" s="266"/>
      <c r="F38" s="266"/>
      <c r="G38" s="266">
        <f>H38+I38</f>
        <v>-1551817.2</v>
      </c>
      <c r="H38" s="266">
        <v>-890349.1</v>
      </c>
      <c r="I38" s="266">
        <v>-661468.1</v>
      </c>
      <c r="J38" s="268"/>
      <c r="K38" s="268"/>
      <c r="L38" s="268"/>
      <c r="M38" s="269"/>
      <c r="N38" s="128"/>
      <c r="O38" s="269"/>
      <c r="P38" s="269"/>
      <c r="Q38" s="269"/>
      <c r="R38" s="269"/>
      <c r="S38" s="269"/>
      <c r="T38" s="269"/>
      <c r="U38" s="269"/>
      <c r="V38" s="270"/>
      <c r="W38" s="270"/>
    </row>
    <row r="39" spans="1:23" s="271" customFormat="1" ht="24" customHeight="1">
      <c r="A39" s="266"/>
      <c r="B39" s="267"/>
      <c r="C39" s="266"/>
      <c r="D39" s="266"/>
      <c r="E39" s="266"/>
      <c r="F39" s="266"/>
      <c r="G39" s="266"/>
      <c r="H39" s="266"/>
      <c r="I39" s="266"/>
      <c r="J39" s="268"/>
      <c r="K39" s="268"/>
      <c r="L39" s="268"/>
      <c r="M39" s="269"/>
      <c r="N39" s="269"/>
      <c r="O39" s="269"/>
      <c r="P39" s="269"/>
      <c r="Q39" s="269"/>
      <c r="R39" s="269"/>
      <c r="S39" s="269"/>
      <c r="T39" s="269"/>
      <c r="U39" s="269"/>
      <c r="V39" s="270"/>
      <c r="W39" s="270"/>
    </row>
  </sheetData>
  <mergeCells count="24">
    <mergeCell ref="V6:V7"/>
    <mergeCell ref="V9:V37"/>
    <mergeCell ref="M6:M7"/>
    <mergeCell ref="N6:O6"/>
    <mergeCell ref="P6:P7"/>
    <mergeCell ref="Q6:R6"/>
    <mergeCell ref="S6:S7"/>
    <mergeCell ref="T6:U6"/>
    <mergeCell ref="A3:U3"/>
    <mergeCell ref="A5:A7"/>
    <mergeCell ref="B5:B7"/>
    <mergeCell ref="C5:C7"/>
    <mergeCell ref="D5:F5"/>
    <mergeCell ref="G5:I5"/>
    <mergeCell ref="J5:L5"/>
    <mergeCell ref="M5:O5"/>
    <mergeCell ref="P5:R5"/>
    <mergeCell ref="S5:U5"/>
    <mergeCell ref="D6:D7"/>
    <mergeCell ref="E6:F6"/>
    <mergeCell ref="G6:G7"/>
    <mergeCell ref="H6:I6"/>
    <mergeCell ref="J6:J7"/>
    <mergeCell ref="K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03"/>
  <sheetViews>
    <sheetView topLeftCell="A2" workbookViewId="0">
      <selection activeCell="I13" sqref="I13"/>
    </sheetView>
  </sheetViews>
  <sheetFormatPr defaultColWidth="9.33203125" defaultRowHeight="11.25" customHeight="1"/>
  <cols>
    <col min="1" max="1" width="6.6640625" style="77" customWidth="1"/>
    <col min="2" max="2" width="6.1640625" style="77" customWidth="1"/>
    <col min="3" max="3" width="6" style="77" customWidth="1"/>
    <col min="4" max="4" width="6" style="81" customWidth="1"/>
    <col min="5" max="5" width="43.83203125" style="130" customWidth="1"/>
    <col min="6" max="6" width="9.6640625" style="81" customWidth="1"/>
    <col min="7" max="7" width="13.6640625" style="131" customWidth="1"/>
    <col min="8" max="8" width="12.1640625" style="131" customWidth="1"/>
    <col min="9" max="9" width="11.33203125" style="81" customWidth="1"/>
    <col min="10" max="10" width="13.6640625" style="131" customWidth="1"/>
    <col min="11" max="11" width="12.1640625" style="131" customWidth="1"/>
    <col min="12" max="12" width="11.33203125" style="81" customWidth="1"/>
    <col min="13" max="13" width="14.5" style="122" customWidth="1"/>
    <col min="14" max="14" width="12.5" style="122" customWidth="1"/>
    <col min="15" max="15" width="12.6640625" style="122" customWidth="1"/>
    <col min="16" max="16" width="10.83203125" style="79" customWidth="1"/>
    <col min="17" max="17" width="10.6640625" style="79" customWidth="1"/>
    <col min="18" max="18" width="11.1640625" style="79" customWidth="1"/>
    <col min="19" max="19" width="14.5" style="81" customWidth="1"/>
    <col min="20" max="20" width="12.5" style="81" customWidth="1"/>
    <col min="21" max="21" width="12.6640625" style="81" customWidth="1"/>
    <col min="22" max="22" width="14.5" style="81" customWidth="1"/>
    <col min="23" max="23" width="12.5" style="81" customWidth="1"/>
    <col min="24" max="24" width="12.6640625" style="81" customWidth="1"/>
    <col min="25" max="25" width="83.83203125" style="80" customWidth="1"/>
  </cols>
  <sheetData>
    <row r="1" spans="1:26" ht="17.25" hidden="1" customHeight="1"/>
    <row r="2" spans="1:26" ht="15.75" customHeight="1">
      <c r="P2" s="81"/>
      <c r="Q2" s="81"/>
      <c r="R2" s="81"/>
      <c r="Y2" s="82" t="s">
        <v>236</v>
      </c>
      <c r="Z2" s="82"/>
    </row>
    <row r="3" spans="1:26" ht="0.75" customHeight="1">
      <c r="P3" s="81"/>
      <c r="Q3" s="81"/>
      <c r="R3" s="81"/>
    </row>
    <row r="4" spans="1:26" ht="41.25" customHeight="1">
      <c r="A4" s="328" t="s">
        <v>309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</row>
    <row r="5" spans="1:26" ht="21" hidden="1" customHeight="1">
      <c r="A5" s="123"/>
      <c r="B5" s="123"/>
      <c r="C5" s="123"/>
      <c r="D5" s="132"/>
      <c r="E5" s="133"/>
      <c r="F5" s="132"/>
      <c r="G5" s="221"/>
      <c r="H5" s="221"/>
      <c r="I5" s="132"/>
      <c r="J5" s="221"/>
      <c r="K5" s="221"/>
      <c r="L5" s="132"/>
      <c r="M5" s="124"/>
      <c r="N5" s="124"/>
      <c r="O5" s="124"/>
      <c r="P5" s="125"/>
      <c r="Q5" s="125"/>
      <c r="R5" s="125"/>
      <c r="S5" s="132"/>
      <c r="T5" s="132"/>
      <c r="U5" s="132"/>
      <c r="V5" s="132"/>
      <c r="W5" s="132"/>
      <c r="X5" s="132"/>
      <c r="Y5" s="84" t="s">
        <v>2</v>
      </c>
    </row>
    <row r="6" spans="1:26" ht="30.75" customHeight="1">
      <c r="A6" s="302" t="s">
        <v>3</v>
      </c>
      <c r="B6" s="304" t="s">
        <v>238</v>
      </c>
      <c r="C6" s="304" t="s">
        <v>239</v>
      </c>
      <c r="D6" s="304" t="s">
        <v>240</v>
      </c>
      <c r="E6" s="329" t="s">
        <v>241</v>
      </c>
      <c r="F6" s="331" t="s">
        <v>5</v>
      </c>
      <c r="G6" s="333" t="s">
        <v>6</v>
      </c>
      <c r="H6" s="334"/>
      <c r="I6" s="335"/>
      <c r="J6" s="333" t="s">
        <v>560</v>
      </c>
      <c r="K6" s="334"/>
      <c r="L6" s="335"/>
      <c r="M6" s="326" t="s">
        <v>561</v>
      </c>
      <c r="N6" s="326"/>
      <c r="O6" s="326"/>
      <c r="P6" s="329" t="s">
        <v>9</v>
      </c>
      <c r="Q6" s="329"/>
      <c r="R6" s="329"/>
      <c r="S6" s="306" t="s">
        <v>10</v>
      </c>
      <c r="T6" s="306"/>
      <c r="U6" s="306"/>
      <c r="V6" s="306" t="s">
        <v>11</v>
      </c>
      <c r="W6" s="306"/>
      <c r="X6" s="306"/>
      <c r="Y6" s="85" t="s">
        <v>12</v>
      </c>
    </row>
    <row r="7" spans="1:26" ht="18.75" customHeight="1">
      <c r="A7" s="303"/>
      <c r="B7" s="305"/>
      <c r="C7" s="305"/>
      <c r="D7" s="305"/>
      <c r="E7" s="330"/>
      <c r="F7" s="332"/>
      <c r="G7" s="336" t="s">
        <v>13</v>
      </c>
      <c r="H7" s="336" t="s">
        <v>14</v>
      </c>
      <c r="I7" s="336"/>
      <c r="J7" s="336" t="s">
        <v>13</v>
      </c>
      <c r="K7" s="336" t="s">
        <v>14</v>
      </c>
      <c r="L7" s="336"/>
      <c r="M7" s="327" t="s">
        <v>13</v>
      </c>
      <c r="N7" s="327" t="s">
        <v>14</v>
      </c>
      <c r="O7" s="327"/>
      <c r="P7" s="305" t="s">
        <v>13</v>
      </c>
      <c r="Q7" s="305" t="s">
        <v>14</v>
      </c>
      <c r="R7" s="305"/>
      <c r="S7" s="305" t="s">
        <v>13</v>
      </c>
      <c r="T7" s="305" t="s">
        <v>14</v>
      </c>
      <c r="U7" s="305"/>
      <c r="V7" s="305" t="s">
        <v>13</v>
      </c>
      <c r="W7" s="305" t="s">
        <v>14</v>
      </c>
      <c r="X7" s="305"/>
      <c r="Y7" s="310" t="s">
        <v>15</v>
      </c>
    </row>
    <row r="8" spans="1:26" ht="33.75" customHeight="1">
      <c r="A8" s="303"/>
      <c r="B8" s="305"/>
      <c r="C8" s="305"/>
      <c r="D8" s="305"/>
      <c r="E8" s="330"/>
      <c r="F8" s="332"/>
      <c r="G8" s="305"/>
      <c r="H8" s="222" t="s">
        <v>16</v>
      </c>
      <c r="I8" s="239" t="s">
        <v>17</v>
      </c>
      <c r="J8" s="305"/>
      <c r="K8" s="222" t="s">
        <v>16</v>
      </c>
      <c r="L8" s="279" t="s">
        <v>17</v>
      </c>
      <c r="M8" s="327"/>
      <c r="N8" s="126" t="s">
        <v>16</v>
      </c>
      <c r="O8" s="126" t="s">
        <v>17</v>
      </c>
      <c r="P8" s="305"/>
      <c r="Q8" s="279" t="s">
        <v>16</v>
      </c>
      <c r="R8" s="279" t="s">
        <v>17</v>
      </c>
      <c r="S8" s="305"/>
      <c r="T8" s="239" t="s">
        <v>16</v>
      </c>
      <c r="U8" s="239" t="s">
        <v>17</v>
      </c>
      <c r="V8" s="305"/>
      <c r="W8" s="239" t="s">
        <v>16</v>
      </c>
      <c r="X8" s="239" t="s">
        <v>17</v>
      </c>
      <c r="Y8" s="310"/>
    </row>
    <row r="9" spans="1:26" ht="12.75" customHeight="1">
      <c r="A9" s="96">
        <v>1</v>
      </c>
      <c r="B9" s="98">
        <v>2</v>
      </c>
      <c r="C9" s="98">
        <v>3</v>
      </c>
      <c r="D9" s="98">
        <v>4</v>
      </c>
      <c r="E9" s="98">
        <v>5</v>
      </c>
      <c r="F9" s="134">
        <v>6</v>
      </c>
      <c r="G9" s="223">
        <v>7</v>
      </c>
      <c r="H9" s="223">
        <v>8</v>
      </c>
      <c r="I9" s="98">
        <v>9</v>
      </c>
      <c r="J9" s="223">
        <v>7</v>
      </c>
      <c r="K9" s="223">
        <v>8</v>
      </c>
      <c r="L9" s="98">
        <v>9</v>
      </c>
      <c r="M9" s="188">
        <v>13</v>
      </c>
      <c r="N9" s="188">
        <v>14</v>
      </c>
      <c r="O9" s="188">
        <v>15</v>
      </c>
      <c r="P9" s="98">
        <v>16</v>
      </c>
      <c r="Q9" s="98">
        <v>17</v>
      </c>
      <c r="R9" s="98">
        <v>18</v>
      </c>
      <c r="S9" s="98">
        <v>19</v>
      </c>
      <c r="T9" s="98">
        <v>20</v>
      </c>
      <c r="U9" s="98">
        <v>21</v>
      </c>
      <c r="V9" s="98">
        <v>19</v>
      </c>
      <c r="W9" s="98">
        <v>20</v>
      </c>
      <c r="X9" s="98">
        <v>21</v>
      </c>
      <c r="Y9" s="87">
        <v>22</v>
      </c>
    </row>
    <row r="10" spans="1:26" s="88" customFormat="1" ht="36.75" customHeight="1">
      <c r="A10" s="217"/>
      <c r="B10" s="216"/>
      <c r="C10" s="216"/>
      <c r="D10" s="216"/>
      <c r="E10" s="135" t="s">
        <v>242</v>
      </c>
      <c r="F10" s="136"/>
      <c r="G10" s="219">
        <f t="shared" ref="G10:G15" si="0">H10+I10</f>
        <v>1583804.4</v>
      </c>
      <c r="H10" s="219">
        <f>H11+H72+H90+H142+H173+H213+H250+H282+H296</f>
        <v>949909.2</v>
      </c>
      <c r="I10" s="137">
        <f>I11+I72+I90+I142+I173+I213+I250+I296</f>
        <v>633895.20000000007</v>
      </c>
      <c r="J10" s="219">
        <f t="shared" ref="J10:J15" si="1">K10+L10</f>
        <v>2488823</v>
      </c>
      <c r="K10" s="280">
        <f>K11+K72+K90+K142+K173+K213+K250+K282+K296</f>
        <v>1049703.9000000001</v>
      </c>
      <c r="L10" s="137">
        <f>L11+L72+L90+L142+L173+L213+L250+L296</f>
        <v>1439119.1</v>
      </c>
      <c r="M10" s="126">
        <f>N10+O10</f>
        <v>5225303.5471999999</v>
      </c>
      <c r="N10" s="126">
        <f>N11+N72+N90+N142+N173+N213+N250+N282+N296</f>
        <v>2010425</v>
      </c>
      <c r="O10" s="126">
        <f>O11+O72+O90+O142+O173+O213+O250</f>
        <v>3214878.5471999999</v>
      </c>
      <c r="P10" s="128">
        <f t="shared" ref="P10:R11" si="2">M10-J10</f>
        <v>2736480.5471999999</v>
      </c>
      <c r="Q10" s="128">
        <f t="shared" si="2"/>
        <v>960721.09999999986</v>
      </c>
      <c r="R10" s="128">
        <f t="shared" si="2"/>
        <v>1775759.4471999998</v>
      </c>
      <c r="S10" s="219">
        <f>T10+U10</f>
        <v>3272453</v>
      </c>
      <c r="T10" s="219">
        <f>T11+T72+T90+T142+T173+T213+T250+T282+T296</f>
        <v>2203953</v>
      </c>
      <c r="U10" s="219">
        <f>U11+U72+U90+U142+U173+U213+U250</f>
        <v>1068500</v>
      </c>
      <c r="V10" s="219">
        <f>W10+X10</f>
        <v>4605753</v>
      </c>
      <c r="W10" s="219">
        <f>W11+W72+W90+W142+W173+W213+W250+W282+W296</f>
        <v>2386253</v>
      </c>
      <c r="X10" s="219">
        <f>X11+X72+X90+X142+X173+X213+X250</f>
        <v>2219500</v>
      </c>
      <c r="Y10" s="103"/>
    </row>
    <row r="11" spans="1:26" s="88" customFormat="1" ht="30.75" customHeight="1">
      <c r="A11" s="217" t="s">
        <v>243</v>
      </c>
      <c r="B11" s="216" t="s">
        <v>244</v>
      </c>
      <c r="C11" s="216" t="s">
        <v>245</v>
      </c>
      <c r="D11" s="216" t="s">
        <v>245</v>
      </c>
      <c r="E11" s="135" t="s">
        <v>310</v>
      </c>
      <c r="F11" s="136"/>
      <c r="G11" s="219">
        <f t="shared" si="0"/>
        <v>481446.89999999997</v>
      </c>
      <c r="H11" s="219">
        <f>H13+H45+H51+H59</f>
        <v>345017.89999999997</v>
      </c>
      <c r="I11" s="137">
        <f>I13+I51+I59</f>
        <v>136429</v>
      </c>
      <c r="J11" s="219">
        <f t="shared" si="1"/>
        <v>577030.60000000009</v>
      </c>
      <c r="K11" s="280">
        <f>K13+K45+K51+K59</f>
        <v>368424.20000000007</v>
      </c>
      <c r="L11" s="137">
        <f>L13+L51+L59</f>
        <v>208606.4</v>
      </c>
      <c r="M11" s="253">
        <f>N11+O11</f>
        <v>645749</v>
      </c>
      <c r="N11" s="126">
        <f>N13+N45+N59+N51</f>
        <v>604749</v>
      </c>
      <c r="O11" s="126">
        <f>O13+O51+O59</f>
        <v>41000</v>
      </c>
      <c r="P11" s="128">
        <f t="shared" si="2"/>
        <v>68718.399999999907</v>
      </c>
      <c r="Q11" s="128">
        <f t="shared" si="2"/>
        <v>236324.79999999993</v>
      </c>
      <c r="R11" s="128">
        <f t="shared" si="2"/>
        <v>-167606.39999999999</v>
      </c>
      <c r="S11" s="128">
        <f>T11+U11</f>
        <v>531699</v>
      </c>
      <c r="T11" s="219">
        <f>T13+T45+T51+T59</f>
        <v>502199</v>
      </c>
      <c r="U11" s="219">
        <f>U13+U51+U59</f>
        <v>29500</v>
      </c>
      <c r="V11" s="128">
        <f>W11+X11</f>
        <v>534099</v>
      </c>
      <c r="W11" s="219">
        <f>W13+W45+W51+W59</f>
        <v>504599</v>
      </c>
      <c r="X11" s="219">
        <f>X13+X51+X59</f>
        <v>29500</v>
      </c>
      <c r="Y11" s="103"/>
    </row>
    <row r="12" spans="1:26" ht="12.75" customHeight="1">
      <c r="A12" s="96"/>
      <c r="B12" s="98"/>
      <c r="C12" s="98"/>
      <c r="D12" s="139"/>
      <c r="E12" s="140" t="s">
        <v>14</v>
      </c>
      <c r="F12" s="141"/>
      <c r="G12" s="219">
        <f t="shared" si="0"/>
        <v>0</v>
      </c>
      <c r="H12" s="219"/>
      <c r="I12" s="139"/>
      <c r="J12" s="219">
        <f t="shared" si="1"/>
        <v>0</v>
      </c>
      <c r="K12" s="280"/>
      <c r="L12" s="139"/>
      <c r="M12" s="250"/>
      <c r="N12" s="250"/>
      <c r="O12" s="250"/>
      <c r="P12" s="128"/>
      <c r="Q12" s="128"/>
      <c r="R12" s="128"/>
      <c r="S12" s="139"/>
      <c r="T12" s="139"/>
      <c r="U12" s="139"/>
      <c r="V12" s="139"/>
      <c r="W12" s="139"/>
      <c r="X12" s="139"/>
      <c r="Y12" s="101"/>
    </row>
    <row r="13" spans="1:26" s="88" customFormat="1" ht="50.25" customHeight="1">
      <c r="A13" s="217" t="s">
        <v>311</v>
      </c>
      <c r="B13" s="216" t="s">
        <v>244</v>
      </c>
      <c r="C13" s="216" t="s">
        <v>312</v>
      </c>
      <c r="D13" s="216" t="s">
        <v>245</v>
      </c>
      <c r="E13" s="142" t="s">
        <v>313</v>
      </c>
      <c r="F13" s="143"/>
      <c r="G13" s="219">
        <f t="shared" si="0"/>
        <v>328806.3</v>
      </c>
      <c r="H13" s="219">
        <f>H15</f>
        <v>327754.8</v>
      </c>
      <c r="I13" s="137">
        <f>I15</f>
        <v>1051.5</v>
      </c>
      <c r="J13" s="219">
        <f t="shared" si="1"/>
        <v>340886.30000000005</v>
      </c>
      <c r="K13" s="280">
        <f>K15</f>
        <v>333625.20000000007</v>
      </c>
      <c r="L13" s="137">
        <f>L15</f>
        <v>7261.1</v>
      </c>
      <c r="M13" s="126">
        <f>N13+O13</f>
        <v>563300</v>
      </c>
      <c r="N13" s="126">
        <f>N15</f>
        <v>557300</v>
      </c>
      <c r="O13" s="126">
        <f>O15</f>
        <v>6000</v>
      </c>
      <c r="P13" s="128">
        <f t="shared" ref="P13:R15" si="3">M13-J13</f>
        <v>222413.69999999995</v>
      </c>
      <c r="Q13" s="128">
        <f t="shared" si="3"/>
        <v>223674.79999999993</v>
      </c>
      <c r="R13" s="128">
        <f t="shared" si="3"/>
        <v>-1261.1000000000004</v>
      </c>
      <c r="S13" s="219">
        <f>T13+U13</f>
        <v>465700</v>
      </c>
      <c r="T13" s="219">
        <f>T15</f>
        <v>461200</v>
      </c>
      <c r="U13" s="219">
        <f>U15</f>
        <v>4500</v>
      </c>
      <c r="V13" s="219">
        <f>W13+X13</f>
        <v>468100</v>
      </c>
      <c r="W13" s="219">
        <f>W15</f>
        <v>463600</v>
      </c>
      <c r="X13" s="219">
        <f>X15</f>
        <v>4500</v>
      </c>
      <c r="Y13" s="103"/>
    </row>
    <row r="14" spans="1:26" ht="12.75" customHeight="1">
      <c r="A14" s="96"/>
      <c r="B14" s="98"/>
      <c r="C14" s="98"/>
      <c r="D14" s="139"/>
      <c r="E14" s="140" t="s">
        <v>210</v>
      </c>
      <c r="F14" s="141"/>
      <c r="G14" s="219">
        <f t="shared" si="0"/>
        <v>0</v>
      </c>
      <c r="H14" s="219"/>
      <c r="I14" s="139"/>
      <c r="J14" s="219">
        <f t="shared" si="1"/>
        <v>0</v>
      </c>
      <c r="K14" s="280"/>
      <c r="L14" s="139"/>
      <c r="M14" s="250"/>
      <c r="N14" s="250"/>
      <c r="O14" s="250"/>
      <c r="P14" s="128">
        <f t="shared" si="3"/>
        <v>0</v>
      </c>
      <c r="Q14" s="128">
        <f t="shared" si="3"/>
        <v>0</v>
      </c>
      <c r="R14" s="128">
        <f t="shared" si="3"/>
        <v>0</v>
      </c>
      <c r="S14" s="139"/>
      <c r="T14" s="139"/>
      <c r="U14" s="139"/>
      <c r="V14" s="139"/>
      <c r="W14" s="139"/>
      <c r="X14" s="139"/>
      <c r="Y14" s="101"/>
    </row>
    <row r="15" spans="1:26" s="88" customFormat="1" ht="30" customHeight="1">
      <c r="A15" s="217" t="s">
        <v>314</v>
      </c>
      <c r="B15" s="216" t="s">
        <v>244</v>
      </c>
      <c r="C15" s="216" t="s">
        <v>312</v>
      </c>
      <c r="D15" s="216" t="s">
        <v>312</v>
      </c>
      <c r="E15" s="144" t="s">
        <v>315</v>
      </c>
      <c r="F15" s="220"/>
      <c r="G15" s="219">
        <f t="shared" si="0"/>
        <v>328806.3</v>
      </c>
      <c r="H15" s="219">
        <f>H18+H19+H20+H21+H22+H23+H24+H25+H26+H27+H28+H29+H30+H31+H32+H33+H34+H35+H36+H37+H38+H39</f>
        <v>327754.8</v>
      </c>
      <c r="I15" s="100">
        <f>I41+I42+I43</f>
        <v>1051.5</v>
      </c>
      <c r="J15" s="219">
        <f t="shared" si="1"/>
        <v>340886.30000000005</v>
      </c>
      <c r="K15" s="280">
        <f>K18+K19+K20+K21+K22+K23+K24+K25+K26+K27+K28+K29+K30+K31+K32+K33+K34+K35+K36+K37+K38+K39</f>
        <v>333625.20000000007</v>
      </c>
      <c r="L15" s="100">
        <f>L41+L42+L43+L44</f>
        <v>7261.1</v>
      </c>
      <c r="M15" s="278">
        <f>N15+O15</f>
        <v>563300</v>
      </c>
      <c r="N15" s="278">
        <f>N18+N19+N20+N21+N22+N23+N25+N26+N28+N29+N30+N31+N32+N33+N34+N35+N36+N37+N38+N39</f>
        <v>557300</v>
      </c>
      <c r="O15" s="278">
        <f>O41+O42+O43</f>
        <v>6000</v>
      </c>
      <c r="P15" s="128">
        <f t="shared" si="3"/>
        <v>222413.69999999995</v>
      </c>
      <c r="Q15" s="128">
        <f t="shared" si="3"/>
        <v>223674.79999999993</v>
      </c>
      <c r="R15" s="128">
        <f t="shared" si="3"/>
        <v>-1261.1000000000004</v>
      </c>
      <c r="S15" s="100">
        <f>T15+U15</f>
        <v>465700</v>
      </c>
      <c r="T15" s="100">
        <f>T18+T19+T20+T21+T22+T23+T25+T26+T28+T29+T30+T31+T32+T33+T34+T35+T36+T37+T38+T39</f>
        <v>461200</v>
      </c>
      <c r="U15" s="100">
        <f>U41+U42+U43</f>
        <v>4500</v>
      </c>
      <c r="V15" s="100">
        <f>W15+X15</f>
        <v>468100</v>
      </c>
      <c r="W15" s="100">
        <f>W18+W19+W20+W21+W22+W23+W25+W26+W28+W29+W30+W31+W32+W33+W34+W35+W36+W37+W38+W39</f>
        <v>463600</v>
      </c>
      <c r="X15" s="100">
        <f>X41+X42+X43</f>
        <v>4500</v>
      </c>
      <c r="Y15" s="103"/>
    </row>
    <row r="16" spans="1:26" ht="12.75" customHeight="1">
      <c r="A16" s="96"/>
      <c r="B16" s="98"/>
      <c r="C16" s="98"/>
      <c r="D16" s="139"/>
      <c r="E16" s="140" t="s">
        <v>14</v>
      </c>
      <c r="F16" s="141"/>
      <c r="G16" s="219"/>
      <c r="H16" s="219"/>
      <c r="I16" s="139"/>
      <c r="J16" s="219"/>
      <c r="K16" s="280"/>
      <c r="L16" s="139"/>
      <c r="M16" s="250"/>
      <c r="N16" s="250"/>
      <c r="O16" s="250"/>
      <c r="P16" s="128"/>
      <c r="Q16" s="128"/>
      <c r="R16" s="128"/>
      <c r="S16" s="139"/>
      <c r="T16" s="139"/>
      <c r="U16" s="139"/>
      <c r="V16" s="139"/>
      <c r="W16" s="139"/>
      <c r="X16" s="139"/>
      <c r="Y16" s="101"/>
    </row>
    <row r="17" spans="1:25" s="88" customFormat="1" ht="16.5" customHeight="1">
      <c r="A17" s="217"/>
      <c r="B17" s="216"/>
      <c r="C17" s="216"/>
      <c r="D17" s="100"/>
      <c r="E17" s="142" t="s">
        <v>316</v>
      </c>
      <c r="F17" s="145"/>
      <c r="G17" s="219"/>
      <c r="H17" s="219"/>
      <c r="I17" s="146"/>
      <c r="J17" s="219"/>
      <c r="K17" s="280"/>
      <c r="L17" s="146"/>
      <c r="M17" s="254"/>
      <c r="N17" s="254"/>
      <c r="O17" s="254"/>
      <c r="P17" s="128"/>
      <c r="Q17" s="128"/>
      <c r="R17" s="128"/>
      <c r="S17" s="146"/>
      <c r="T17" s="146"/>
      <c r="U17" s="146"/>
      <c r="V17" s="146"/>
      <c r="W17" s="146"/>
      <c r="X17" s="146"/>
      <c r="Y17" s="103"/>
    </row>
    <row r="18" spans="1:25" ht="63.75" customHeight="1">
      <c r="A18" s="96"/>
      <c r="B18" s="98"/>
      <c r="C18" s="98"/>
      <c r="D18" s="139"/>
      <c r="E18" s="144" t="s">
        <v>317</v>
      </c>
      <c r="F18" s="147">
        <v>4111</v>
      </c>
      <c r="G18" s="219">
        <f t="shared" ref="G18:G40" si="4">H18</f>
        <v>216805.6</v>
      </c>
      <c r="H18" s="219">
        <v>216805.6</v>
      </c>
      <c r="I18" s="98" t="s">
        <v>271</v>
      </c>
      <c r="J18" s="219">
        <f t="shared" ref="J18:J40" si="5">K18</f>
        <v>213893.1</v>
      </c>
      <c r="K18" s="280">
        <v>213893.1</v>
      </c>
      <c r="L18" s="98" t="s">
        <v>271</v>
      </c>
      <c r="M18" s="278">
        <f t="shared" ref="M18:M39" si="6">N18</f>
        <v>380000</v>
      </c>
      <c r="N18" s="278">
        <v>380000</v>
      </c>
      <c r="O18" s="278" t="s">
        <v>271</v>
      </c>
      <c r="P18" s="100">
        <f t="shared" ref="P18:P40" si="7">M18-J18</f>
        <v>166106.9</v>
      </c>
      <c r="Q18" s="100">
        <f t="shared" ref="Q18:Q40" si="8">N18-K18</f>
        <v>166106.9</v>
      </c>
      <c r="R18" s="100" t="s">
        <v>271</v>
      </c>
      <c r="S18" s="102">
        <f t="shared" ref="S18:S39" si="9">T18</f>
        <v>280000</v>
      </c>
      <c r="T18" s="102">
        <v>280000</v>
      </c>
      <c r="U18" s="216" t="s">
        <v>271</v>
      </c>
      <c r="V18" s="102">
        <f t="shared" ref="V18:V39" si="10">W18</f>
        <v>280000</v>
      </c>
      <c r="W18" s="102">
        <v>280000</v>
      </c>
      <c r="X18" s="216" t="s">
        <v>271</v>
      </c>
      <c r="Y18" s="224" t="s">
        <v>562</v>
      </c>
    </row>
    <row r="19" spans="1:25" ht="27" customHeight="1">
      <c r="A19" s="96"/>
      <c r="B19" s="98"/>
      <c r="C19" s="98"/>
      <c r="D19" s="139"/>
      <c r="E19" s="140" t="s">
        <v>319</v>
      </c>
      <c r="F19" s="147">
        <v>4112</v>
      </c>
      <c r="G19" s="219">
        <f t="shared" si="4"/>
        <v>17915</v>
      </c>
      <c r="H19" s="219">
        <v>17915</v>
      </c>
      <c r="I19" s="98" t="s">
        <v>271</v>
      </c>
      <c r="J19" s="219">
        <f t="shared" si="5"/>
        <v>19211.7</v>
      </c>
      <c r="K19" s="280">
        <v>19211.7</v>
      </c>
      <c r="L19" s="98" t="s">
        <v>271</v>
      </c>
      <c r="M19" s="278">
        <f t="shared" si="6"/>
        <v>35000</v>
      </c>
      <c r="N19" s="278">
        <v>35000</v>
      </c>
      <c r="O19" s="278" t="s">
        <v>271</v>
      </c>
      <c r="P19" s="100">
        <f t="shared" si="7"/>
        <v>15788.3</v>
      </c>
      <c r="Q19" s="100">
        <f t="shared" si="8"/>
        <v>15788.3</v>
      </c>
      <c r="R19" s="100" t="s">
        <v>271</v>
      </c>
      <c r="S19" s="102">
        <f t="shared" si="9"/>
        <v>35000</v>
      </c>
      <c r="T19" s="102">
        <v>35000</v>
      </c>
      <c r="U19" s="216" t="s">
        <v>271</v>
      </c>
      <c r="V19" s="102">
        <f t="shared" si="10"/>
        <v>35000</v>
      </c>
      <c r="W19" s="102">
        <v>35000</v>
      </c>
      <c r="X19" s="216" t="s">
        <v>271</v>
      </c>
      <c r="Y19" s="101"/>
    </row>
    <row r="20" spans="1:25" ht="54" customHeight="1">
      <c r="A20" s="96"/>
      <c r="B20" s="98"/>
      <c r="C20" s="98"/>
      <c r="D20" s="139"/>
      <c r="E20" s="140" t="s">
        <v>320</v>
      </c>
      <c r="F20" s="147">
        <v>4212</v>
      </c>
      <c r="G20" s="219">
        <f t="shared" si="4"/>
        <v>59329.5</v>
      </c>
      <c r="H20" s="219">
        <v>59329.5</v>
      </c>
      <c r="I20" s="98" t="s">
        <v>271</v>
      </c>
      <c r="J20" s="219">
        <f t="shared" si="5"/>
        <v>66756</v>
      </c>
      <c r="K20" s="280">
        <v>66756</v>
      </c>
      <c r="L20" s="98" t="s">
        <v>271</v>
      </c>
      <c r="M20" s="278">
        <f t="shared" si="6"/>
        <v>85000</v>
      </c>
      <c r="N20" s="278">
        <v>85000</v>
      </c>
      <c r="O20" s="278" t="s">
        <v>271</v>
      </c>
      <c r="P20" s="100">
        <f t="shared" si="7"/>
        <v>18244</v>
      </c>
      <c r="Q20" s="100">
        <f t="shared" si="8"/>
        <v>18244</v>
      </c>
      <c r="R20" s="100" t="s">
        <v>271</v>
      </c>
      <c r="S20" s="102">
        <f t="shared" si="9"/>
        <v>88000</v>
      </c>
      <c r="T20" s="102">
        <v>88000</v>
      </c>
      <c r="U20" s="216" t="s">
        <v>271</v>
      </c>
      <c r="V20" s="102">
        <f t="shared" si="10"/>
        <v>90000</v>
      </c>
      <c r="W20" s="102">
        <v>90000</v>
      </c>
      <c r="X20" s="216" t="s">
        <v>271</v>
      </c>
      <c r="Y20" s="282" t="s">
        <v>321</v>
      </c>
    </row>
    <row r="21" spans="1:25" ht="21" customHeight="1">
      <c r="A21" s="96"/>
      <c r="B21" s="98"/>
      <c r="C21" s="98"/>
      <c r="D21" s="139"/>
      <c r="E21" s="140" t="s">
        <v>322</v>
      </c>
      <c r="F21" s="134">
        <v>4213</v>
      </c>
      <c r="G21" s="219">
        <f t="shared" si="4"/>
        <v>1444.6</v>
      </c>
      <c r="H21" s="219">
        <v>1444.6</v>
      </c>
      <c r="I21" s="98" t="s">
        <v>271</v>
      </c>
      <c r="J21" s="219">
        <f t="shared" si="5"/>
        <v>1801.6</v>
      </c>
      <c r="K21" s="280">
        <v>1801.6</v>
      </c>
      <c r="L21" s="98" t="s">
        <v>271</v>
      </c>
      <c r="M21" s="278">
        <f t="shared" si="6"/>
        <v>2500</v>
      </c>
      <c r="N21" s="278">
        <v>2500</v>
      </c>
      <c r="O21" s="250" t="s">
        <v>271</v>
      </c>
      <c r="P21" s="100">
        <f t="shared" si="7"/>
        <v>698.40000000000009</v>
      </c>
      <c r="Q21" s="100">
        <f t="shared" si="8"/>
        <v>698.40000000000009</v>
      </c>
      <c r="R21" s="225" t="s">
        <v>271</v>
      </c>
      <c r="S21" s="102">
        <f t="shared" si="9"/>
        <v>2500</v>
      </c>
      <c r="T21" s="102">
        <v>2500</v>
      </c>
      <c r="U21" s="216" t="s">
        <v>271</v>
      </c>
      <c r="V21" s="102">
        <f t="shared" si="10"/>
        <v>2500</v>
      </c>
      <c r="W21" s="102">
        <v>2500</v>
      </c>
      <c r="X21" s="216" t="s">
        <v>271</v>
      </c>
      <c r="Y21" s="337" t="s">
        <v>563</v>
      </c>
    </row>
    <row r="22" spans="1:25" ht="21" customHeight="1">
      <c r="A22" s="96"/>
      <c r="B22" s="98"/>
      <c r="C22" s="98"/>
      <c r="D22" s="139"/>
      <c r="E22" s="140" t="s">
        <v>324</v>
      </c>
      <c r="F22" s="134">
        <v>4214</v>
      </c>
      <c r="G22" s="219">
        <f t="shared" si="4"/>
        <v>3651.5</v>
      </c>
      <c r="H22" s="219">
        <v>3651.5</v>
      </c>
      <c r="I22" s="98" t="s">
        <v>271</v>
      </c>
      <c r="J22" s="219">
        <f t="shared" si="5"/>
        <v>3398.2</v>
      </c>
      <c r="K22" s="280">
        <v>3398.2</v>
      </c>
      <c r="L22" s="98" t="s">
        <v>271</v>
      </c>
      <c r="M22" s="278">
        <f t="shared" si="6"/>
        <v>8000</v>
      </c>
      <c r="N22" s="278">
        <v>8000</v>
      </c>
      <c r="O22" s="250" t="s">
        <v>271</v>
      </c>
      <c r="P22" s="100">
        <f t="shared" si="7"/>
        <v>4601.8</v>
      </c>
      <c r="Q22" s="100">
        <f t="shared" si="8"/>
        <v>4601.8</v>
      </c>
      <c r="R22" s="225" t="s">
        <v>271</v>
      </c>
      <c r="S22" s="102">
        <f t="shared" si="9"/>
        <v>8000</v>
      </c>
      <c r="T22" s="102">
        <v>8000</v>
      </c>
      <c r="U22" s="216" t="s">
        <v>271</v>
      </c>
      <c r="V22" s="102">
        <f t="shared" si="10"/>
        <v>8000</v>
      </c>
      <c r="W22" s="102">
        <v>8000</v>
      </c>
      <c r="X22" s="216" t="s">
        <v>271</v>
      </c>
      <c r="Y22" s="338"/>
    </row>
    <row r="23" spans="1:25" ht="21" customHeight="1">
      <c r="A23" s="96"/>
      <c r="B23" s="98"/>
      <c r="C23" s="98"/>
      <c r="D23" s="139"/>
      <c r="E23" s="140" t="s">
        <v>325</v>
      </c>
      <c r="F23" s="134">
        <v>4215</v>
      </c>
      <c r="G23" s="219">
        <f t="shared" si="4"/>
        <v>255</v>
      </c>
      <c r="H23" s="219">
        <v>255</v>
      </c>
      <c r="I23" s="98" t="s">
        <v>271</v>
      </c>
      <c r="J23" s="219">
        <f t="shared" si="5"/>
        <v>513</v>
      </c>
      <c r="K23" s="280">
        <v>513</v>
      </c>
      <c r="L23" s="98" t="s">
        <v>271</v>
      </c>
      <c r="M23" s="278">
        <f t="shared" si="6"/>
        <v>700</v>
      </c>
      <c r="N23" s="275">
        <v>700</v>
      </c>
      <c r="O23" s="250" t="s">
        <v>271</v>
      </c>
      <c r="P23" s="100">
        <f t="shared" si="7"/>
        <v>187</v>
      </c>
      <c r="Q23" s="100">
        <f t="shared" si="8"/>
        <v>187</v>
      </c>
      <c r="R23" s="225" t="s">
        <v>271</v>
      </c>
      <c r="S23" s="102">
        <f t="shared" si="9"/>
        <v>700</v>
      </c>
      <c r="T23" s="102">
        <v>700</v>
      </c>
      <c r="U23" s="216" t="s">
        <v>271</v>
      </c>
      <c r="V23" s="102">
        <f t="shared" si="10"/>
        <v>700</v>
      </c>
      <c r="W23" s="102">
        <v>700</v>
      </c>
      <c r="X23" s="216" t="s">
        <v>271</v>
      </c>
      <c r="Y23" s="339"/>
    </row>
    <row r="24" spans="1:25" ht="21" customHeight="1">
      <c r="A24" s="96"/>
      <c r="B24" s="98"/>
      <c r="C24" s="98"/>
      <c r="D24" s="139"/>
      <c r="E24" s="140" t="s">
        <v>326</v>
      </c>
      <c r="F24" s="134">
        <v>4216</v>
      </c>
      <c r="G24" s="219">
        <f t="shared" si="4"/>
        <v>0</v>
      </c>
      <c r="H24" s="219">
        <v>0</v>
      </c>
      <c r="I24" s="98" t="s">
        <v>271</v>
      </c>
      <c r="J24" s="219">
        <f t="shared" si="5"/>
        <v>0</v>
      </c>
      <c r="K24" s="280">
        <v>0</v>
      </c>
      <c r="L24" s="98" t="s">
        <v>271</v>
      </c>
      <c r="M24" s="278">
        <f t="shared" si="6"/>
        <v>0</v>
      </c>
      <c r="N24" s="278">
        <v>0</v>
      </c>
      <c r="O24" s="250" t="s">
        <v>271</v>
      </c>
      <c r="P24" s="100">
        <f t="shared" si="7"/>
        <v>0</v>
      </c>
      <c r="Q24" s="100">
        <f t="shared" si="8"/>
        <v>0</v>
      </c>
      <c r="R24" s="225" t="s">
        <v>271</v>
      </c>
      <c r="S24" s="102">
        <f t="shared" si="9"/>
        <v>0</v>
      </c>
      <c r="T24" s="102">
        <v>0</v>
      </c>
      <c r="U24" s="216" t="s">
        <v>271</v>
      </c>
      <c r="V24" s="102">
        <f t="shared" si="10"/>
        <v>0</v>
      </c>
      <c r="W24" s="102">
        <v>0</v>
      </c>
      <c r="X24" s="216" t="s">
        <v>271</v>
      </c>
      <c r="Y24" s="101"/>
    </row>
    <row r="25" spans="1:25" ht="21" customHeight="1">
      <c r="A25" s="96"/>
      <c r="B25" s="98"/>
      <c r="C25" s="98"/>
      <c r="D25" s="139"/>
      <c r="E25" s="140" t="s">
        <v>327</v>
      </c>
      <c r="F25" s="134">
        <v>4221</v>
      </c>
      <c r="G25" s="219">
        <f t="shared" si="4"/>
        <v>1235</v>
      </c>
      <c r="H25" s="219">
        <v>1235</v>
      </c>
      <c r="I25" s="98" t="s">
        <v>271</v>
      </c>
      <c r="J25" s="219">
        <f t="shared" si="5"/>
        <v>1321.8</v>
      </c>
      <c r="K25" s="280">
        <v>1321.8</v>
      </c>
      <c r="L25" s="98" t="s">
        <v>271</v>
      </c>
      <c r="M25" s="278">
        <f t="shared" si="6"/>
        <v>2000</v>
      </c>
      <c r="N25" s="278">
        <v>2000</v>
      </c>
      <c r="O25" s="250" t="s">
        <v>271</v>
      </c>
      <c r="P25" s="100">
        <f t="shared" si="7"/>
        <v>678.2</v>
      </c>
      <c r="Q25" s="100">
        <f t="shared" si="8"/>
        <v>678.2</v>
      </c>
      <c r="R25" s="225" t="s">
        <v>271</v>
      </c>
      <c r="S25" s="102">
        <f t="shared" si="9"/>
        <v>2200</v>
      </c>
      <c r="T25" s="102">
        <v>2200</v>
      </c>
      <c r="U25" s="216" t="s">
        <v>271</v>
      </c>
      <c r="V25" s="102">
        <f t="shared" si="10"/>
        <v>2200</v>
      </c>
      <c r="W25" s="102">
        <v>2200</v>
      </c>
      <c r="X25" s="216" t="s">
        <v>271</v>
      </c>
      <c r="Y25" s="340" t="s">
        <v>564</v>
      </c>
    </row>
    <row r="26" spans="1:25" ht="21" customHeight="1">
      <c r="A26" s="96"/>
      <c r="B26" s="98"/>
      <c r="C26" s="98"/>
      <c r="D26" s="139"/>
      <c r="E26" s="140" t="s">
        <v>329</v>
      </c>
      <c r="F26" s="134">
        <v>4222</v>
      </c>
      <c r="G26" s="219">
        <f t="shared" si="4"/>
        <v>765</v>
      </c>
      <c r="H26" s="219">
        <v>765</v>
      </c>
      <c r="I26" s="98" t="s">
        <v>271</v>
      </c>
      <c r="J26" s="219">
        <f t="shared" si="5"/>
        <v>5232.7</v>
      </c>
      <c r="K26" s="280">
        <v>5232.7</v>
      </c>
      <c r="L26" s="98" t="s">
        <v>271</v>
      </c>
      <c r="M26" s="278">
        <f t="shared" si="6"/>
        <v>2000</v>
      </c>
      <c r="N26" s="278">
        <v>2000</v>
      </c>
      <c r="O26" s="250" t="s">
        <v>271</v>
      </c>
      <c r="P26" s="100">
        <f t="shared" si="7"/>
        <v>-3232.7</v>
      </c>
      <c r="Q26" s="100">
        <f t="shared" si="8"/>
        <v>-3232.7</v>
      </c>
      <c r="R26" s="225" t="s">
        <v>271</v>
      </c>
      <c r="S26" s="102">
        <f t="shared" si="9"/>
        <v>2000</v>
      </c>
      <c r="T26" s="102">
        <v>2000</v>
      </c>
      <c r="U26" s="216" t="s">
        <v>271</v>
      </c>
      <c r="V26" s="102">
        <f t="shared" si="10"/>
        <v>2000</v>
      </c>
      <c r="W26" s="102">
        <v>2000</v>
      </c>
      <c r="X26" s="216" t="s">
        <v>271</v>
      </c>
      <c r="Y26" s="341"/>
    </row>
    <row r="27" spans="1:25" ht="21" customHeight="1">
      <c r="A27" s="96"/>
      <c r="B27" s="98"/>
      <c r="C27" s="98"/>
      <c r="D27" s="139"/>
      <c r="E27" s="140" t="s">
        <v>330</v>
      </c>
      <c r="F27" s="134">
        <v>4231</v>
      </c>
      <c r="G27" s="219">
        <f t="shared" si="4"/>
        <v>0</v>
      </c>
      <c r="H27" s="219">
        <v>0</v>
      </c>
      <c r="I27" s="98" t="s">
        <v>271</v>
      </c>
      <c r="J27" s="219">
        <f t="shared" si="5"/>
        <v>0</v>
      </c>
      <c r="K27" s="280">
        <v>0</v>
      </c>
      <c r="L27" s="98" t="s">
        <v>271</v>
      </c>
      <c r="M27" s="278">
        <f t="shared" si="6"/>
        <v>0</v>
      </c>
      <c r="N27" s="278">
        <v>0</v>
      </c>
      <c r="O27" s="250" t="s">
        <v>271</v>
      </c>
      <c r="P27" s="100">
        <f t="shared" si="7"/>
        <v>0</v>
      </c>
      <c r="Q27" s="100">
        <f t="shared" si="8"/>
        <v>0</v>
      </c>
      <c r="R27" s="225" t="s">
        <v>271</v>
      </c>
      <c r="S27" s="102">
        <f t="shared" si="9"/>
        <v>0</v>
      </c>
      <c r="T27" s="102">
        <v>0</v>
      </c>
      <c r="U27" s="216" t="s">
        <v>271</v>
      </c>
      <c r="V27" s="102">
        <f t="shared" si="10"/>
        <v>0</v>
      </c>
      <c r="W27" s="102">
        <v>0</v>
      </c>
      <c r="X27" s="216" t="s">
        <v>271</v>
      </c>
      <c r="Y27" s="108"/>
    </row>
    <row r="28" spans="1:25" ht="54.75" customHeight="1">
      <c r="A28" s="96"/>
      <c r="B28" s="98"/>
      <c r="C28" s="98"/>
      <c r="D28" s="139"/>
      <c r="E28" s="144" t="s">
        <v>331</v>
      </c>
      <c r="F28" s="147">
        <v>4232</v>
      </c>
      <c r="G28" s="219">
        <f t="shared" si="4"/>
        <v>2922</v>
      </c>
      <c r="H28" s="219">
        <v>2922</v>
      </c>
      <c r="I28" s="98" t="s">
        <v>271</v>
      </c>
      <c r="J28" s="219">
        <f t="shared" si="5"/>
        <v>4272.2</v>
      </c>
      <c r="K28" s="280">
        <v>4272.2</v>
      </c>
      <c r="L28" s="98" t="s">
        <v>271</v>
      </c>
      <c r="M28" s="278">
        <f t="shared" si="6"/>
        <v>4000</v>
      </c>
      <c r="N28" s="278">
        <v>4000</v>
      </c>
      <c r="O28" s="250" t="s">
        <v>271</v>
      </c>
      <c r="P28" s="100">
        <f t="shared" si="7"/>
        <v>-272.19999999999982</v>
      </c>
      <c r="Q28" s="100">
        <f t="shared" si="8"/>
        <v>-272.19999999999982</v>
      </c>
      <c r="R28" s="225" t="s">
        <v>271</v>
      </c>
      <c r="S28" s="102">
        <f t="shared" si="9"/>
        <v>4200</v>
      </c>
      <c r="T28" s="102">
        <v>4200</v>
      </c>
      <c r="U28" s="216" t="s">
        <v>271</v>
      </c>
      <c r="V28" s="102">
        <f t="shared" si="10"/>
        <v>4500</v>
      </c>
      <c r="W28" s="102">
        <v>4500</v>
      </c>
      <c r="X28" s="216" t="s">
        <v>271</v>
      </c>
      <c r="Y28" s="108" t="s">
        <v>565</v>
      </c>
    </row>
    <row r="29" spans="1:25" ht="30" customHeight="1">
      <c r="A29" s="96"/>
      <c r="B29" s="98"/>
      <c r="C29" s="98"/>
      <c r="D29" s="139"/>
      <c r="E29" s="140" t="s">
        <v>333</v>
      </c>
      <c r="F29" s="134">
        <v>4233</v>
      </c>
      <c r="G29" s="219">
        <f t="shared" si="4"/>
        <v>67</v>
      </c>
      <c r="H29" s="219">
        <v>67</v>
      </c>
      <c r="I29" s="98" t="s">
        <v>271</v>
      </c>
      <c r="J29" s="219">
        <f t="shared" si="5"/>
        <v>105</v>
      </c>
      <c r="K29" s="280">
        <v>105</v>
      </c>
      <c r="L29" s="98" t="s">
        <v>271</v>
      </c>
      <c r="M29" s="278">
        <f t="shared" si="6"/>
        <v>300</v>
      </c>
      <c r="N29" s="278">
        <v>300</v>
      </c>
      <c r="O29" s="250" t="s">
        <v>271</v>
      </c>
      <c r="P29" s="100">
        <f t="shared" si="7"/>
        <v>195</v>
      </c>
      <c r="Q29" s="100">
        <f t="shared" si="8"/>
        <v>195</v>
      </c>
      <c r="R29" s="225" t="s">
        <v>271</v>
      </c>
      <c r="S29" s="102">
        <f t="shared" si="9"/>
        <v>300</v>
      </c>
      <c r="T29" s="102">
        <v>300</v>
      </c>
      <c r="U29" s="216" t="s">
        <v>271</v>
      </c>
      <c r="V29" s="102">
        <f t="shared" si="10"/>
        <v>400</v>
      </c>
      <c r="W29" s="102">
        <v>400</v>
      </c>
      <c r="X29" s="216" t="s">
        <v>271</v>
      </c>
      <c r="Y29" s="108"/>
    </row>
    <row r="30" spans="1:25" ht="21" customHeight="1">
      <c r="A30" s="96"/>
      <c r="B30" s="98"/>
      <c r="C30" s="98"/>
      <c r="D30" s="139"/>
      <c r="E30" s="140" t="s">
        <v>334</v>
      </c>
      <c r="F30" s="134">
        <v>4234</v>
      </c>
      <c r="G30" s="219">
        <f t="shared" si="4"/>
        <v>1379.7</v>
      </c>
      <c r="H30" s="219">
        <v>1379.7</v>
      </c>
      <c r="I30" s="98" t="s">
        <v>271</v>
      </c>
      <c r="J30" s="219">
        <f t="shared" si="5"/>
        <v>878</v>
      </c>
      <c r="K30" s="280">
        <v>878</v>
      </c>
      <c r="L30" s="98" t="s">
        <v>271</v>
      </c>
      <c r="M30" s="278">
        <f t="shared" si="6"/>
        <v>1500</v>
      </c>
      <c r="N30" s="278">
        <v>1500</v>
      </c>
      <c r="O30" s="250" t="s">
        <v>271</v>
      </c>
      <c r="P30" s="100">
        <f t="shared" si="7"/>
        <v>622</v>
      </c>
      <c r="Q30" s="100">
        <f t="shared" si="8"/>
        <v>622</v>
      </c>
      <c r="R30" s="225" t="s">
        <v>271</v>
      </c>
      <c r="S30" s="102">
        <f t="shared" si="9"/>
        <v>2000</v>
      </c>
      <c r="T30" s="102">
        <v>2000</v>
      </c>
      <c r="U30" s="216" t="s">
        <v>271</v>
      </c>
      <c r="V30" s="102">
        <f t="shared" si="10"/>
        <v>2000</v>
      </c>
      <c r="W30" s="102">
        <v>2000</v>
      </c>
      <c r="X30" s="216" t="s">
        <v>271</v>
      </c>
      <c r="Y30" s="108"/>
    </row>
    <row r="31" spans="1:25" ht="21" customHeight="1">
      <c r="A31" s="96"/>
      <c r="B31" s="98"/>
      <c r="C31" s="98"/>
      <c r="D31" s="139"/>
      <c r="E31" s="140" t="s">
        <v>335</v>
      </c>
      <c r="F31" s="134">
        <v>4237</v>
      </c>
      <c r="G31" s="219">
        <f t="shared" si="4"/>
        <v>737.6</v>
      </c>
      <c r="H31" s="219">
        <v>737.6</v>
      </c>
      <c r="I31" s="98" t="s">
        <v>271</v>
      </c>
      <c r="J31" s="219">
        <f t="shared" si="5"/>
        <v>0</v>
      </c>
      <c r="K31" s="280">
        <v>0</v>
      </c>
      <c r="L31" s="98" t="s">
        <v>271</v>
      </c>
      <c r="M31" s="278">
        <f t="shared" si="6"/>
        <v>2000</v>
      </c>
      <c r="N31" s="278">
        <v>2000</v>
      </c>
      <c r="O31" s="250" t="s">
        <v>271</v>
      </c>
      <c r="P31" s="100">
        <f t="shared" si="7"/>
        <v>2000</v>
      </c>
      <c r="Q31" s="100">
        <f t="shared" si="8"/>
        <v>2000</v>
      </c>
      <c r="R31" s="225" t="s">
        <v>271</v>
      </c>
      <c r="S31" s="102">
        <f t="shared" si="9"/>
        <v>2000</v>
      </c>
      <c r="T31" s="102">
        <v>2000</v>
      </c>
      <c r="U31" s="216" t="s">
        <v>271</v>
      </c>
      <c r="V31" s="102">
        <f t="shared" si="10"/>
        <v>2000</v>
      </c>
      <c r="W31" s="102">
        <v>2000</v>
      </c>
      <c r="X31" s="216" t="s">
        <v>271</v>
      </c>
      <c r="Y31" s="108"/>
    </row>
    <row r="32" spans="1:25" ht="21" customHeight="1">
      <c r="A32" s="96"/>
      <c r="B32" s="98"/>
      <c r="C32" s="98"/>
      <c r="D32" s="139"/>
      <c r="E32" s="140" t="s">
        <v>336</v>
      </c>
      <c r="F32" s="134">
        <v>4239</v>
      </c>
      <c r="G32" s="219">
        <f t="shared" si="4"/>
        <v>2528</v>
      </c>
      <c r="H32" s="219">
        <v>2528</v>
      </c>
      <c r="I32" s="98" t="s">
        <v>271</v>
      </c>
      <c r="J32" s="219">
        <f t="shared" si="5"/>
        <v>3389</v>
      </c>
      <c r="K32" s="280">
        <v>3389</v>
      </c>
      <c r="L32" s="98" t="s">
        <v>271</v>
      </c>
      <c r="M32" s="278">
        <f t="shared" si="6"/>
        <v>4500</v>
      </c>
      <c r="N32" s="278">
        <v>4500</v>
      </c>
      <c r="O32" s="250" t="s">
        <v>271</v>
      </c>
      <c r="P32" s="100">
        <f t="shared" si="7"/>
        <v>1111</v>
      </c>
      <c r="Q32" s="100">
        <f t="shared" si="8"/>
        <v>1111</v>
      </c>
      <c r="R32" s="225" t="s">
        <v>271</v>
      </c>
      <c r="S32" s="102">
        <f t="shared" si="9"/>
        <v>4500</v>
      </c>
      <c r="T32" s="102">
        <v>4500</v>
      </c>
      <c r="U32" s="216" t="s">
        <v>271</v>
      </c>
      <c r="V32" s="102">
        <f t="shared" si="10"/>
        <v>4500</v>
      </c>
      <c r="W32" s="102">
        <v>4500</v>
      </c>
      <c r="X32" s="216" t="s">
        <v>271</v>
      </c>
      <c r="Y32" s="342" t="s">
        <v>566</v>
      </c>
    </row>
    <row r="33" spans="1:25" ht="24.75" customHeight="1">
      <c r="A33" s="96"/>
      <c r="B33" s="98"/>
      <c r="C33" s="98"/>
      <c r="D33" s="139"/>
      <c r="E33" s="140" t="s">
        <v>338</v>
      </c>
      <c r="F33" s="134">
        <v>4241</v>
      </c>
      <c r="G33" s="219">
        <f t="shared" si="4"/>
        <v>3358.2</v>
      </c>
      <c r="H33" s="219">
        <v>3358.2</v>
      </c>
      <c r="I33" s="98" t="s">
        <v>271</v>
      </c>
      <c r="J33" s="219">
        <f t="shared" si="5"/>
        <v>1997.3</v>
      </c>
      <c r="K33" s="280">
        <v>1997.3</v>
      </c>
      <c r="L33" s="98" t="s">
        <v>271</v>
      </c>
      <c r="M33" s="278">
        <f t="shared" si="6"/>
        <v>4000</v>
      </c>
      <c r="N33" s="278">
        <v>4000</v>
      </c>
      <c r="O33" s="250" t="s">
        <v>271</v>
      </c>
      <c r="P33" s="100">
        <f t="shared" si="7"/>
        <v>2002.7</v>
      </c>
      <c r="Q33" s="100">
        <f t="shared" si="8"/>
        <v>2002.7</v>
      </c>
      <c r="R33" s="225" t="s">
        <v>271</v>
      </c>
      <c r="S33" s="102">
        <f t="shared" si="9"/>
        <v>4000</v>
      </c>
      <c r="T33" s="102">
        <v>4000</v>
      </c>
      <c r="U33" s="216" t="s">
        <v>271</v>
      </c>
      <c r="V33" s="102">
        <f t="shared" si="10"/>
        <v>4000</v>
      </c>
      <c r="W33" s="102">
        <v>4000</v>
      </c>
      <c r="X33" s="216" t="s">
        <v>271</v>
      </c>
      <c r="Y33" s="343"/>
    </row>
    <row r="34" spans="1:25" ht="78.75" customHeight="1">
      <c r="A34" s="96"/>
      <c r="B34" s="98"/>
      <c r="C34" s="98"/>
      <c r="D34" s="139"/>
      <c r="E34" s="219" t="s">
        <v>339</v>
      </c>
      <c r="F34" s="147">
        <v>4252</v>
      </c>
      <c r="G34" s="219">
        <f t="shared" si="4"/>
        <v>1999.2</v>
      </c>
      <c r="H34" s="219">
        <v>1999.2</v>
      </c>
      <c r="I34" s="216" t="s">
        <v>271</v>
      </c>
      <c r="J34" s="219">
        <f t="shared" si="5"/>
        <v>1263.4000000000001</v>
      </c>
      <c r="K34" s="280">
        <v>1263.4000000000001</v>
      </c>
      <c r="L34" s="277" t="s">
        <v>271</v>
      </c>
      <c r="M34" s="278">
        <f t="shared" si="6"/>
        <v>6500</v>
      </c>
      <c r="N34" s="278">
        <v>6500</v>
      </c>
      <c r="O34" s="278" t="s">
        <v>271</v>
      </c>
      <c r="P34" s="100">
        <f t="shared" si="7"/>
        <v>5236.6000000000004</v>
      </c>
      <c r="Q34" s="100">
        <f t="shared" si="8"/>
        <v>5236.6000000000004</v>
      </c>
      <c r="R34" s="100" t="s">
        <v>271</v>
      </c>
      <c r="S34" s="102">
        <f t="shared" si="9"/>
        <v>6500</v>
      </c>
      <c r="T34" s="102">
        <v>6500</v>
      </c>
      <c r="U34" s="216" t="s">
        <v>271</v>
      </c>
      <c r="V34" s="102">
        <f t="shared" si="10"/>
        <v>6500</v>
      </c>
      <c r="W34" s="102">
        <v>6500</v>
      </c>
      <c r="X34" s="216" t="s">
        <v>271</v>
      </c>
      <c r="Y34" s="95" t="s">
        <v>567</v>
      </c>
    </row>
    <row r="35" spans="1:25" ht="21" customHeight="1">
      <c r="A35" s="96"/>
      <c r="B35" s="98"/>
      <c r="C35" s="98"/>
      <c r="D35" s="139"/>
      <c r="E35" s="140" t="s">
        <v>341</v>
      </c>
      <c r="F35" s="134">
        <v>4261</v>
      </c>
      <c r="G35" s="219">
        <f t="shared" si="4"/>
        <v>996.9</v>
      </c>
      <c r="H35" s="219">
        <v>996.9</v>
      </c>
      <c r="I35" s="98" t="s">
        <v>271</v>
      </c>
      <c r="J35" s="219">
        <f t="shared" si="5"/>
        <v>699</v>
      </c>
      <c r="K35" s="280">
        <v>699</v>
      </c>
      <c r="L35" s="98" t="s">
        <v>271</v>
      </c>
      <c r="M35" s="278">
        <f t="shared" si="6"/>
        <v>2000</v>
      </c>
      <c r="N35" s="278">
        <v>2000</v>
      </c>
      <c r="O35" s="278" t="s">
        <v>271</v>
      </c>
      <c r="P35" s="100">
        <f t="shared" si="7"/>
        <v>1301</v>
      </c>
      <c r="Q35" s="100">
        <f t="shared" si="8"/>
        <v>1301</v>
      </c>
      <c r="R35" s="225" t="s">
        <v>271</v>
      </c>
      <c r="S35" s="102">
        <f t="shared" si="9"/>
        <v>2000</v>
      </c>
      <c r="T35" s="102">
        <v>2000</v>
      </c>
      <c r="U35" s="216" t="s">
        <v>271</v>
      </c>
      <c r="V35" s="102">
        <f t="shared" si="10"/>
        <v>2000</v>
      </c>
      <c r="W35" s="102">
        <v>2000</v>
      </c>
      <c r="X35" s="216" t="s">
        <v>271</v>
      </c>
      <c r="Y35" s="340" t="s">
        <v>568</v>
      </c>
    </row>
    <row r="36" spans="1:25" ht="21" customHeight="1">
      <c r="A36" s="96"/>
      <c r="B36" s="98"/>
      <c r="C36" s="98"/>
      <c r="D36" s="139"/>
      <c r="E36" s="140" t="s">
        <v>343</v>
      </c>
      <c r="F36" s="134">
        <v>4264</v>
      </c>
      <c r="G36" s="219">
        <f t="shared" si="4"/>
        <v>10740.8</v>
      </c>
      <c r="H36" s="219">
        <v>10740.8</v>
      </c>
      <c r="I36" s="98" t="s">
        <v>271</v>
      </c>
      <c r="J36" s="219">
        <f t="shared" si="5"/>
        <v>7827.7</v>
      </c>
      <c r="K36" s="280">
        <v>7827.7</v>
      </c>
      <c r="L36" s="98" t="s">
        <v>271</v>
      </c>
      <c r="M36" s="278">
        <f t="shared" si="6"/>
        <v>13000</v>
      </c>
      <c r="N36" s="278">
        <v>13000</v>
      </c>
      <c r="O36" s="278" t="s">
        <v>271</v>
      </c>
      <c r="P36" s="100">
        <f t="shared" si="7"/>
        <v>5172.3</v>
      </c>
      <c r="Q36" s="100">
        <f t="shared" si="8"/>
        <v>5172.3</v>
      </c>
      <c r="R36" s="225" t="s">
        <v>271</v>
      </c>
      <c r="S36" s="102">
        <f t="shared" si="9"/>
        <v>13000</v>
      </c>
      <c r="T36" s="102">
        <v>13000</v>
      </c>
      <c r="U36" s="216" t="s">
        <v>271</v>
      </c>
      <c r="V36" s="102">
        <f t="shared" si="10"/>
        <v>13000</v>
      </c>
      <c r="W36" s="102">
        <v>13000</v>
      </c>
      <c r="X36" s="216" t="s">
        <v>271</v>
      </c>
      <c r="Y36" s="344"/>
    </row>
    <row r="37" spans="1:25" ht="21" customHeight="1">
      <c r="A37" s="96"/>
      <c r="B37" s="98"/>
      <c r="C37" s="98"/>
      <c r="D37" s="139"/>
      <c r="E37" s="140" t="s">
        <v>344</v>
      </c>
      <c r="F37" s="134">
        <v>4267</v>
      </c>
      <c r="G37" s="219">
        <f t="shared" si="4"/>
        <v>649.5</v>
      </c>
      <c r="H37" s="219">
        <v>649.5</v>
      </c>
      <c r="I37" s="98" t="s">
        <v>271</v>
      </c>
      <c r="J37" s="219">
        <f t="shared" si="5"/>
        <v>570.9</v>
      </c>
      <c r="K37" s="280">
        <v>570.9</v>
      </c>
      <c r="L37" s="98" t="s">
        <v>271</v>
      </c>
      <c r="M37" s="278">
        <f t="shared" si="6"/>
        <v>1500</v>
      </c>
      <c r="N37" s="278">
        <v>1500</v>
      </c>
      <c r="O37" s="278" t="s">
        <v>271</v>
      </c>
      <c r="P37" s="100">
        <f t="shared" si="7"/>
        <v>929.1</v>
      </c>
      <c r="Q37" s="100">
        <f t="shared" si="8"/>
        <v>929.1</v>
      </c>
      <c r="R37" s="225" t="s">
        <v>271</v>
      </c>
      <c r="S37" s="102">
        <f t="shared" si="9"/>
        <v>1500</v>
      </c>
      <c r="T37" s="102">
        <v>1500</v>
      </c>
      <c r="U37" s="216" t="s">
        <v>271</v>
      </c>
      <c r="V37" s="102">
        <f t="shared" si="10"/>
        <v>1500</v>
      </c>
      <c r="W37" s="102">
        <v>1500</v>
      </c>
      <c r="X37" s="216" t="s">
        <v>271</v>
      </c>
      <c r="Y37" s="344"/>
    </row>
    <row r="38" spans="1:25" ht="21" customHeight="1">
      <c r="A38" s="96"/>
      <c r="B38" s="98"/>
      <c r="C38" s="98"/>
      <c r="D38" s="139"/>
      <c r="E38" s="140" t="s">
        <v>345</v>
      </c>
      <c r="F38" s="134">
        <v>4269</v>
      </c>
      <c r="G38" s="219">
        <f t="shared" si="4"/>
        <v>305.89999999999998</v>
      </c>
      <c r="H38" s="219">
        <v>305.89999999999998</v>
      </c>
      <c r="I38" s="98" t="s">
        <v>271</v>
      </c>
      <c r="J38" s="219">
        <f t="shared" si="5"/>
        <v>203.8</v>
      </c>
      <c r="K38" s="280">
        <v>203.8</v>
      </c>
      <c r="L38" s="98" t="s">
        <v>271</v>
      </c>
      <c r="M38" s="278">
        <f t="shared" si="6"/>
        <v>2000</v>
      </c>
      <c r="N38" s="278">
        <v>2000</v>
      </c>
      <c r="O38" s="278" t="s">
        <v>271</v>
      </c>
      <c r="P38" s="100">
        <f t="shared" si="7"/>
        <v>1796.2</v>
      </c>
      <c r="Q38" s="100">
        <f t="shared" si="8"/>
        <v>1796.2</v>
      </c>
      <c r="R38" s="225" t="s">
        <v>271</v>
      </c>
      <c r="S38" s="102">
        <f t="shared" si="9"/>
        <v>2000</v>
      </c>
      <c r="T38" s="102">
        <v>2000</v>
      </c>
      <c r="U38" s="216" t="s">
        <v>271</v>
      </c>
      <c r="V38" s="102">
        <f t="shared" si="10"/>
        <v>2000</v>
      </c>
      <c r="W38" s="102">
        <v>2000</v>
      </c>
      <c r="X38" s="216" t="s">
        <v>271</v>
      </c>
      <c r="Y38" s="341"/>
    </row>
    <row r="39" spans="1:25" ht="19.5" customHeight="1">
      <c r="A39" s="96"/>
      <c r="B39" s="98"/>
      <c r="C39" s="98"/>
      <c r="D39" s="139"/>
      <c r="E39" s="140" t="s">
        <v>346</v>
      </c>
      <c r="F39" s="134">
        <v>4823</v>
      </c>
      <c r="G39" s="219">
        <f t="shared" si="4"/>
        <v>668.8</v>
      </c>
      <c r="H39" s="219">
        <v>668.8</v>
      </c>
      <c r="I39" s="98" t="s">
        <v>271</v>
      </c>
      <c r="J39" s="219">
        <f t="shared" si="5"/>
        <v>290.8</v>
      </c>
      <c r="K39" s="280">
        <v>290.8</v>
      </c>
      <c r="L39" s="98" t="s">
        <v>271</v>
      </c>
      <c r="M39" s="278">
        <f t="shared" si="6"/>
        <v>800</v>
      </c>
      <c r="N39" s="278">
        <v>800</v>
      </c>
      <c r="O39" s="278" t="s">
        <v>271</v>
      </c>
      <c r="P39" s="100">
        <f t="shared" si="7"/>
        <v>509.2</v>
      </c>
      <c r="Q39" s="100">
        <f t="shared" si="8"/>
        <v>509.2</v>
      </c>
      <c r="R39" s="225" t="s">
        <v>271</v>
      </c>
      <c r="S39" s="102">
        <f t="shared" si="9"/>
        <v>800</v>
      </c>
      <c r="T39" s="102">
        <v>800</v>
      </c>
      <c r="U39" s="216" t="s">
        <v>271</v>
      </c>
      <c r="V39" s="102">
        <f t="shared" si="10"/>
        <v>800</v>
      </c>
      <c r="W39" s="102">
        <v>800</v>
      </c>
      <c r="X39" s="216" t="s">
        <v>271</v>
      </c>
      <c r="Y39" s="108"/>
    </row>
    <row r="40" spans="1:25" ht="19.5" customHeight="1">
      <c r="A40" s="96"/>
      <c r="B40" s="98"/>
      <c r="C40" s="98"/>
      <c r="D40" s="139"/>
      <c r="E40" s="140" t="s">
        <v>347</v>
      </c>
      <c r="F40" s="134">
        <v>4831</v>
      </c>
      <c r="G40" s="219">
        <f t="shared" si="4"/>
        <v>0</v>
      </c>
      <c r="H40" s="219">
        <v>0</v>
      </c>
      <c r="I40" s="98" t="s">
        <v>271</v>
      </c>
      <c r="J40" s="219">
        <f t="shared" si="5"/>
        <v>0</v>
      </c>
      <c r="K40" s="280">
        <v>0</v>
      </c>
      <c r="L40" s="98" t="s">
        <v>271</v>
      </c>
      <c r="M40" s="278">
        <v>0</v>
      </c>
      <c r="N40" s="278">
        <v>0</v>
      </c>
      <c r="O40" s="278" t="s">
        <v>271</v>
      </c>
      <c r="P40" s="100">
        <f t="shared" si="7"/>
        <v>0</v>
      </c>
      <c r="Q40" s="100">
        <f t="shared" si="8"/>
        <v>0</v>
      </c>
      <c r="R40" s="225" t="s">
        <v>271</v>
      </c>
      <c r="S40" s="102">
        <v>0</v>
      </c>
      <c r="T40" s="102">
        <v>0</v>
      </c>
      <c r="U40" s="216" t="s">
        <v>271</v>
      </c>
      <c r="V40" s="102">
        <v>0</v>
      </c>
      <c r="W40" s="102">
        <v>0</v>
      </c>
      <c r="X40" s="216" t="s">
        <v>271</v>
      </c>
      <c r="Y40" s="108"/>
    </row>
    <row r="41" spans="1:25" ht="21" customHeight="1">
      <c r="A41" s="96"/>
      <c r="B41" s="98"/>
      <c r="C41" s="98"/>
      <c r="D41" s="139"/>
      <c r="E41" s="140" t="s">
        <v>348</v>
      </c>
      <c r="F41" s="134">
        <v>5121</v>
      </c>
      <c r="G41" s="219">
        <f>I41</f>
        <v>120</v>
      </c>
      <c r="H41" s="219" t="s">
        <v>271</v>
      </c>
      <c r="I41" s="107">
        <v>120</v>
      </c>
      <c r="J41" s="219">
        <f>L41</f>
        <v>45</v>
      </c>
      <c r="K41" s="280" t="s">
        <v>271</v>
      </c>
      <c r="L41" s="107">
        <v>45</v>
      </c>
      <c r="M41" s="278">
        <f>O41</f>
        <v>2000</v>
      </c>
      <c r="N41" s="278" t="s">
        <v>271</v>
      </c>
      <c r="O41" s="278">
        <v>2000</v>
      </c>
      <c r="P41" s="100">
        <f>M41-J41</f>
        <v>1955</v>
      </c>
      <c r="Q41" s="100" t="s">
        <v>271</v>
      </c>
      <c r="R41" s="100">
        <f>O41-L41</f>
        <v>1955</v>
      </c>
      <c r="S41" s="102">
        <f>U41</f>
        <v>1000</v>
      </c>
      <c r="T41" s="102" t="s">
        <v>271</v>
      </c>
      <c r="U41" s="102">
        <v>1000</v>
      </c>
      <c r="V41" s="102">
        <f>X41</f>
        <v>1000</v>
      </c>
      <c r="W41" s="102" t="s">
        <v>271</v>
      </c>
      <c r="X41" s="102">
        <v>1000</v>
      </c>
      <c r="Y41" s="340" t="s">
        <v>569</v>
      </c>
    </row>
    <row r="42" spans="1:25" ht="21" customHeight="1">
      <c r="A42" s="96"/>
      <c r="B42" s="98"/>
      <c r="C42" s="98"/>
      <c r="D42" s="139"/>
      <c r="E42" s="140" t="s">
        <v>350</v>
      </c>
      <c r="F42" s="134">
        <v>5122</v>
      </c>
      <c r="G42" s="219">
        <f>I42</f>
        <v>931.5</v>
      </c>
      <c r="H42" s="219" t="s">
        <v>271</v>
      </c>
      <c r="I42" s="219">
        <v>931.5</v>
      </c>
      <c r="J42" s="219">
        <f>L42</f>
        <v>5950.1</v>
      </c>
      <c r="K42" s="280" t="s">
        <v>271</v>
      </c>
      <c r="L42" s="280">
        <v>5950.1</v>
      </c>
      <c r="M42" s="278">
        <f>O42</f>
        <v>3000</v>
      </c>
      <c r="N42" s="278" t="s">
        <v>271</v>
      </c>
      <c r="O42" s="278">
        <v>3000</v>
      </c>
      <c r="P42" s="100">
        <f>M42-J42</f>
        <v>-2950.1000000000004</v>
      </c>
      <c r="Q42" s="100" t="s">
        <v>271</v>
      </c>
      <c r="R42" s="100">
        <f>O42-L42</f>
        <v>-2950.1000000000004</v>
      </c>
      <c r="S42" s="102">
        <f>U42</f>
        <v>2000</v>
      </c>
      <c r="T42" s="102" t="s">
        <v>271</v>
      </c>
      <c r="U42" s="102">
        <v>2000</v>
      </c>
      <c r="V42" s="102">
        <f>X42</f>
        <v>2000</v>
      </c>
      <c r="W42" s="102" t="s">
        <v>271</v>
      </c>
      <c r="X42" s="102">
        <v>2000</v>
      </c>
      <c r="Y42" s="344"/>
    </row>
    <row r="43" spans="1:25" ht="21" customHeight="1">
      <c r="A43" s="96"/>
      <c r="B43" s="98"/>
      <c r="C43" s="98"/>
      <c r="D43" s="139"/>
      <c r="E43" s="140" t="s">
        <v>351</v>
      </c>
      <c r="F43" s="134">
        <v>5129</v>
      </c>
      <c r="G43" s="219">
        <f>I43</f>
        <v>0</v>
      </c>
      <c r="H43" s="219" t="s">
        <v>271</v>
      </c>
      <c r="I43" s="219">
        <v>0</v>
      </c>
      <c r="J43" s="219">
        <f>L43</f>
        <v>973</v>
      </c>
      <c r="K43" s="280" t="s">
        <v>271</v>
      </c>
      <c r="L43" s="280">
        <v>973</v>
      </c>
      <c r="M43" s="278">
        <f>O43</f>
        <v>1000</v>
      </c>
      <c r="N43" s="278" t="s">
        <v>271</v>
      </c>
      <c r="O43" s="278">
        <v>1000</v>
      </c>
      <c r="P43" s="100">
        <f>M43-J43</f>
        <v>27</v>
      </c>
      <c r="Q43" s="100" t="s">
        <v>271</v>
      </c>
      <c r="R43" s="100">
        <f>O43-L43</f>
        <v>27</v>
      </c>
      <c r="S43" s="102">
        <f>U43</f>
        <v>1500</v>
      </c>
      <c r="T43" s="102" t="s">
        <v>271</v>
      </c>
      <c r="U43" s="102">
        <v>1500</v>
      </c>
      <c r="V43" s="102">
        <f>X43</f>
        <v>1500</v>
      </c>
      <c r="W43" s="102" t="s">
        <v>271</v>
      </c>
      <c r="X43" s="102">
        <v>1500</v>
      </c>
      <c r="Y43" s="341"/>
    </row>
    <row r="44" spans="1:25" ht="21" customHeight="1">
      <c r="A44" s="96"/>
      <c r="B44" s="98"/>
      <c r="C44" s="98"/>
      <c r="D44" s="139"/>
      <c r="E44" s="140"/>
      <c r="F44" s="134">
        <v>5132</v>
      </c>
      <c r="G44" s="248"/>
      <c r="H44" s="248"/>
      <c r="I44" s="248"/>
      <c r="J44" s="248">
        <f>L44</f>
        <v>293</v>
      </c>
      <c r="K44" s="280"/>
      <c r="L44" s="280">
        <v>293</v>
      </c>
      <c r="M44" s="278"/>
      <c r="N44" s="278"/>
      <c r="O44" s="278"/>
      <c r="P44" s="100"/>
      <c r="Q44" s="100"/>
      <c r="R44" s="100"/>
      <c r="S44" s="102"/>
      <c r="T44" s="102"/>
      <c r="U44" s="102"/>
      <c r="V44" s="102"/>
      <c r="W44" s="102"/>
      <c r="X44" s="102"/>
      <c r="Y44" s="249"/>
    </row>
    <row r="45" spans="1:25" s="88" customFormat="1" ht="21" customHeight="1">
      <c r="A45" s="217" t="s">
        <v>352</v>
      </c>
      <c r="B45" s="216" t="s">
        <v>244</v>
      </c>
      <c r="C45" s="216" t="s">
        <v>353</v>
      </c>
      <c r="D45" s="216" t="s">
        <v>245</v>
      </c>
      <c r="E45" s="142" t="s">
        <v>354</v>
      </c>
      <c r="F45" s="143"/>
      <c r="G45" s="219">
        <v>1999</v>
      </c>
      <c r="H45" s="219">
        <v>1999</v>
      </c>
      <c r="I45" s="148" t="s">
        <v>271</v>
      </c>
      <c r="J45" s="219">
        <v>1999</v>
      </c>
      <c r="K45" s="280">
        <v>1999</v>
      </c>
      <c r="L45" s="148" t="s">
        <v>271</v>
      </c>
      <c r="M45" s="126">
        <v>1999</v>
      </c>
      <c r="N45" s="126">
        <v>1999</v>
      </c>
      <c r="O45" s="255" t="s">
        <v>271</v>
      </c>
      <c r="P45" s="100">
        <f>M45-J45</f>
        <v>0</v>
      </c>
      <c r="Q45" s="100">
        <f>N45-K45</f>
        <v>0</v>
      </c>
      <c r="R45" s="100" t="s">
        <v>271</v>
      </c>
      <c r="S45" s="149">
        <v>1999</v>
      </c>
      <c r="T45" s="149">
        <v>1999</v>
      </c>
      <c r="U45" s="219" t="s">
        <v>271</v>
      </c>
      <c r="V45" s="149">
        <v>1999</v>
      </c>
      <c r="W45" s="149">
        <v>1999</v>
      </c>
      <c r="X45" s="219" t="s">
        <v>271</v>
      </c>
      <c r="Y45" s="95"/>
    </row>
    <row r="46" spans="1:25" ht="12.75" customHeight="1">
      <c r="A46" s="96"/>
      <c r="B46" s="98"/>
      <c r="C46" s="98"/>
      <c r="D46" s="139"/>
      <c r="E46" s="140" t="s">
        <v>210</v>
      </c>
      <c r="F46" s="141"/>
      <c r="G46" s="219"/>
      <c r="H46" s="219"/>
      <c r="I46" s="139"/>
      <c r="J46" s="219"/>
      <c r="K46" s="280"/>
      <c r="L46" s="139"/>
      <c r="M46" s="250"/>
      <c r="N46" s="250"/>
      <c r="O46" s="250"/>
      <c r="P46" s="100"/>
      <c r="Q46" s="100"/>
      <c r="R46" s="100"/>
      <c r="S46" s="102"/>
      <c r="T46" s="102"/>
      <c r="U46" s="100"/>
      <c r="V46" s="102"/>
      <c r="W46" s="102"/>
      <c r="X46" s="100"/>
      <c r="Y46" s="108"/>
    </row>
    <row r="47" spans="1:25" ht="18" customHeight="1">
      <c r="A47" s="96" t="s">
        <v>355</v>
      </c>
      <c r="B47" s="98" t="s">
        <v>244</v>
      </c>
      <c r="C47" s="98" t="s">
        <v>353</v>
      </c>
      <c r="D47" s="98" t="s">
        <v>312</v>
      </c>
      <c r="E47" s="140" t="s">
        <v>356</v>
      </c>
      <c r="F47" s="141"/>
      <c r="G47" s="219">
        <v>1999</v>
      </c>
      <c r="H47" s="219">
        <v>1999</v>
      </c>
      <c r="I47" s="139" t="s">
        <v>271</v>
      </c>
      <c r="J47" s="219">
        <v>1999</v>
      </c>
      <c r="K47" s="280">
        <v>1999</v>
      </c>
      <c r="L47" s="139" t="s">
        <v>271</v>
      </c>
      <c r="M47" s="126">
        <v>1999</v>
      </c>
      <c r="N47" s="126">
        <v>1999</v>
      </c>
      <c r="O47" s="250" t="s">
        <v>271</v>
      </c>
      <c r="P47" s="100">
        <f>M47-J47</f>
        <v>0</v>
      </c>
      <c r="Q47" s="100">
        <f>N47-K47</f>
        <v>0</v>
      </c>
      <c r="R47" s="100" t="s">
        <v>271</v>
      </c>
      <c r="S47" s="149">
        <v>1999</v>
      </c>
      <c r="T47" s="149">
        <v>1999</v>
      </c>
      <c r="U47" s="100" t="s">
        <v>271</v>
      </c>
      <c r="V47" s="149">
        <v>1999</v>
      </c>
      <c r="W47" s="149">
        <v>1999</v>
      </c>
      <c r="X47" s="100" t="s">
        <v>271</v>
      </c>
      <c r="Y47" s="108"/>
    </row>
    <row r="48" spans="1:25" ht="12.75" customHeight="1">
      <c r="A48" s="96"/>
      <c r="B48" s="98"/>
      <c r="C48" s="98"/>
      <c r="D48" s="139"/>
      <c r="E48" s="140" t="s">
        <v>14</v>
      </c>
      <c r="F48" s="141"/>
      <c r="G48" s="219"/>
      <c r="H48" s="219"/>
      <c r="I48" s="139"/>
      <c r="J48" s="219"/>
      <c r="K48" s="280"/>
      <c r="L48" s="139"/>
      <c r="M48" s="250"/>
      <c r="N48" s="250"/>
      <c r="O48" s="250"/>
      <c r="P48" s="100"/>
      <c r="Q48" s="100"/>
      <c r="R48" s="100"/>
      <c r="S48" s="102"/>
      <c r="T48" s="102"/>
      <c r="U48" s="100"/>
      <c r="V48" s="102"/>
      <c r="W48" s="102"/>
      <c r="X48" s="100"/>
      <c r="Y48" s="101"/>
    </row>
    <row r="49" spans="1:25" s="88" customFormat="1" ht="46.5" customHeight="1">
      <c r="A49" s="217"/>
      <c r="B49" s="216"/>
      <c r="C49" s="216"/>
      <c r="D49" s="100"/>
      <c r="E49" s="142" t="s">
        <v>357</v>
      </c>
      <c r="F49" s="145"/>
      <c r="G49" s="219"/>
      <c r="H49" s="219"/>
      <c r="I49" s="146"/>
      <c r="J49" s="219"/>
      <c r="K49" s="280"/>
      <c r="L49" s="146"/>
      <c r="M49" s="278"/>
      <c r="N49" s="278"/>
      <c r="O49" s="254"/>
      <c r="P49" s="100"/>
      <c r="Q49" s="100"/>
      <c r="R49" s="100"/>
      <c r="S49" s="102"/>
      <c r="T49" s="102"/>
      <c r="U49" s="100"/>
      <c r="V49" s="102"/>
      <c r="W49" s="102"/>
      <c r="X49" s="100"/>
      <c r="Y49" s="103"/>
    </row>
    <row r="50" spans="1:25" ht="39.75" customHeight="1">
      <c r="A50" s="96"/>
      <c r="B50" s="98"/>
      <c r="C50" s="98"/>
      <c r="D50" s="139"/>
      <c r="E50" s="140" t="s">
        <v>317</v>
      </c>
      <c r="F50" s="147">
        <v>4111</v>
      </c>
      <c r="G50" s="219">
        <f>H50</f>
        <v>1999</v>
      </c>
      <c r="H50" s="219">
        <v>1999</v>
      </c>
      <c r="I50" s="216" t="s">
        <v>271</v>
      </c>
      <c r="J50" s="219">
        <f>K50</f>
        <v>1999</v>
      </c>
      <c r="K50" s="280">
        <v>1999</v>
      </c>
      <c r="L50" s="277" t="s">
        <v>271</v>
      </c>
      <c r="M50" s="126">
        <v>1999</v>
      </c>
      <c r="N50" s="126">
        <v>1999</v>
      </c>
      <c r="O50" s="278" t="s">
        <v>271</v>
      </c>
      <c r="P50" s="100">
        <f t="shared" ref="P50:Q53" si="11">M50-J50</f>
        <v>0</v>
      </c>
      <c r="Q50" s="100">
        <f t="shared" si="11"/>
        <v>0</v>
      </c>
      <c r="R50" s="100" t="s">
        <v>271</v>
      </c>
      <c r="S50" s="149">
        <v>1999</v>
      </c>
      <c r="T50" s="149">
        <v>1999</v>
      </c>
      <c r="U50" s="216" t="s">
        <v>271</v>
      </c>
      <c r="V50" s="149">
        <v>1999</v>
      </c>
      <c r="W50" s="149">
        <v>1999</v>
      </c>
      <c r="X50" s="216" t="s">
        <v>271</v>
      </c>
      <c r="Y50" s="108" t="s">
        <v>358</v>
      </c>
    </row>
    <row r="51" spans="1:25" s="88" customFormat="1" ht="41.25" customHeight="1">
      <c r="A51" s="217" t="s">
        <v>359</v>
      </c>
      <c r="B51" s="216" t="s">
        <v>244</v>
      </c>
      <c r="C51" s="216" t="s">
        <v>360</v>
      </c>
      <c r="D51" s="216" t="s">
        <v>245</v>
      </c>
      <c r="E51" s="142" t="s">
        <v>361</v>
      </c>
      <c r="F51" s="143"/>
      <c r="G51" s="219">
        <f>H51+I51</f>
        <v>54681.4</v>
      </c>
      <c r="H51" s="219">
        <f>H53</f>
        <v>14565.1</v>
      </c>
      <c r="I51" s="137">
        <f>I53</f>
        <v>40116.300000000003</v>
      </c>
      <c r="J51" s="219">
        <f>K51+L51</f>
        <v>35148</v>
      </c>
      <c r="K51" s="280">
        <f>K53</f>
        <v>25168</v>
      </c>
      <c r="L51" s="137">
        <f>L53</f>
        <v>9980</v>
      </c>
      <c r="M51" s="126">
        <f>M53</f>
        <v>79450</v>
      </c>
      <c r="N51" s="126">
        <f>N53</f>
        <v>44450</v>
      </c>
      <c r="O51" s="126">
        <f>O53</f>
        <v>35000</v>
      </c>
      <c r="P51" s="100">
        <f t="shared" si="11"/>
        <v>44302</v>
      </c>
      <c r="Q51" s="100">
        <f t="shared" si="11"/>
        <v>19282</v>
      </c>
      <c r="R51" s="100">
        <f>O51-L51</f>
        <v>25020</v>
      </c>
      <c r="S51" s="149">
        <f t="shared" ref="S51:X51" si="12">S53</f>
        <v>63000</v>
      </c>
      <c r="T51" s="149">
        <f t="shared" si="12"/>
        <v>38000</v>
      </c>
      <c r="U51" s="219">
        <f t="shared" si="12"/>
        <v>25000</v>
      </c>
      <c r="V51" s="149">
        <f t="shared" si="12"/>
        <v>63000</v>
      </c>
      <c r="W51" s="149">
        <f t="shared" si="12"/>
        <v>38000</v>
      </c>
      <c r="X51" s="219">
        <f t="shared" si="12"/>
        <v>25000</v>
      </c>
      <c r="Y51" s="95"/>
    </row>
    <row r="52" spans="1:25" ht="12.75" customHeight="1">
      <c r="A52" s="96"/>
      <c r="B52" s="98"/>
      <c r="C52" s="98"/>
      <c r="D52" s="139"/>
      <c r="E52" s="140" t="s">
        <v>210</v>
      </c>
      <c r="F52" s="141"/>
      <c r="G52" s="219"/>
      <c r="H52" s="219"/>
      <c r="I52" s="139"/>
      <c r="J52" s="219"/>
      <c r="K52" s="280"/>
      <c r="L52" s="139"/>
      <c r="M52" s="250"/>
      <c r="N52" s="250"/>
      <c r="O52" s="250"/>
      <c r="P52" s="100">
        <f t="shared" si="11"/>
        <v>0</v>
      </c>
      <c r="Q52" s="100">
        <f t="shared" si="11"/>
        <v>0</v>
      </c>
      <c r="R52" s="100">
        <f>O52-L52</f>
        <v>0</v>
      </c>
      <c r="S52" s="139"/>
      <c r="T52" s="139"/>
      <c r="U52" s="139"/>
      <c r="V52" s="139"/>
      <c r="W52" s="139"/>
      <c r="X52" s="139"/>
      <c r="Y52" s="108"/>
    </row>
    <row r="53" spans="1:25" s="88" customFormat="1" ht="29.25" customHeight="1">
      <c r="A53" s="217" t="s">
        <v>362</v>
      </c>
      <c r="B53" s="216" t="s">
        <v>244</v>
      </c>
      <c r="C53" s="216" t="s">
        <v>360</v>
      </c>
      <c r="D53" s="216" t="s">
        <v>312</v>
      </c>
      <c r="E53" s="144" t="s">
        <v>361</v>
      </c>
      <c r="F53" s="220"/>
      <c r="G53" s="219">
        <f>H53+I53</f>
        <v>54681.4</v>
      </c>
      <c r="H53" s="219">
        <f>H56+H57</f>
        <v>14565.1</v>
      </c>
      <c r="I53" s="137">
        <f>I58</f>
        <v>40116.300000000003</v>
      </c>
      <c r="J53" s="219">
        <f>K53+L53</f>
        <v>35148</v>
      </c>
      <c r="K53" s="280">
        <f>K56+K57</f>
        <v>25168</v>
      </c>
      <c r="L53" s="137">
        <f>L58</f>
        <v>9980</v>
      </c>
      <c r="M53" s="278">
        <f>N53+O53</f>
        <v>79450</v>
      </c>
      <c r="N53" s="278">
        <f>N56+N57</f>
        <v>44450</v>
      </c>
      <c r="O53" s="278">
        <f>O58</f>
        <v>35000</v>
      </c>
      <c r="P53" s="100">
        <f t="shared" si="11"/>
        <v>44302</v>
      </c>
      <c r="Q53" s="100">
        <f t="shared" si="11"/>
        <v>19282</v>
      </c>
      <c r="R53" s="100">
        <f>O53-L53</f>
        <v>25020</v>
      </c>
      <c r="S53" s="100">
        <f>T53+U53</f>
        <v>63000</v>
      </c>
      <c r="T53" s="100">
        <f>T56+T57</f>
        <v>38000</v>
      </c>
      <c r="U53" s="100">
        <f>U58</f>
        <v>25000</v>
      </c>
      <c r="V53" s="100">
        <f>W53+X53</f>
        <v>63000</v>
      </c>
      <c r="W53" s="100">
        <f>W56+W57</f>
        <v>38000</v>
      </c>
      <c r="X53" s="100">
        <f>X58</f>
        <v>25000</v>
      </c>
      <c r="Y53" s="95"/>
    </row>
    <row r="54" spans="1:25" ht="12.75" customHeight="1">
      <c r="A54" s="96"/>
      <c r="B54" s="98"/>
      <c r="C54" s="98"/>
      <c r="D54" s="139"/>
      <c r="E54" s="140" t="s">
        <v>14</v>
      </c>
      <c r="F54" s="141"/>
      <c r="G54" s="219"/>
      <c r="H54" s="219"/>
      <c r="I54" s="139"/>
      <c r="J54" s="219"/>
      <c r="K54" s="280"/>
      <c r="L54" s="139"/>
      <c r="M54" s="250"/>
      <c r="N54" s="250"/>
      <c r="O54" s="250"/>
      <c r="P54" s="100"/>
      <c r="Q54" s="100"/>
      <c r="R54" s="100"/>
      <c r="S54" s="139"/>
      <c r="T54" s="139"/>
      <c r="U54" s="139"/>
      <c r="V54" s="139"/>
      <c r="W54" s="139"/>
      <c r="X54" s="139"/>
      <c r="Y54" s="108"/>
    </row>
    <row r="55" spans="1:25" ht="20.25" customHeight="1">
      <c r="A55" s="96"/>
      <c r="B55" s="98"/>
      <c r="C55" s="98"/>
      <c r="D55" s="139"/>
      <c r="E55" s="150" t="s">
        <v>363</v>
      </c>
      <c r="F55" s="151"/>
      <c r="G55" s="219"/>
      <c r="H55" s="219"/>
      <c r="I55" s="152"/>
      <c r="J55" s="219"/>
      <c r="K55" s="280"/>
      <c r="L55" s="152"/>
      <c r="M55" s="256"/>
      <c r="N55" s="256"/>
      <c r="O55" s="256"/>
      <c r="P55" s="100"/>
      <c r="Q55" s="100"/>
      <c r="R55" s="100"/>
      <c r="S55" s="152"/>
      <c r="T55" s="152"/>
      <c r="U55" s="152"/>
      <c r="V55" s="152"/>
      <c r="W55" s="152"/>
      <c r="X55" s="152"/>
      <c r="Y55" s="108"/>
    </row>
    <row r="56" spans="1:25" ht="22.5" customHeight="1">
      <c r="A56" s="96"/>
      <c r="B56" s="98"/>
      <c r="C56" s="98"/>
      <c r="D56" s="139"/>
      <c r="E56" s="153" t="s">
        <v>364</v>
      </c>
      <c r="F56" s="154">
        <v>4241</v>
      </c>
      <c r="G56" s="219">
        <f>H56</f>
        <v>11516.1</v>
      </c>
      <c r="H56" s="219">
        <v>11516.1</v>
      </c>
      <c r="I56" s="152" t="s">
        <v>271</v>
      </c>
      <c r="J56" s="219">
        <f>K56</f>
        <v>22347.200000000001</v>
      </c>
      <c r="K56" s="280">
        <v>22347.200000000001</v>
      </c>
      <c r="L56" s="152" t="s">
        <v>271</v>
      </c>
      <c r="M56" s="278">
        <f>N56</f>
        <v>37000</v>
      </c>
      <c r="N56" s="278">
        <v>37000</v>
      </c>
      <c r="O56" s="254" t="s">
        <v>271</v>
      </c>
      <c r="P56" s="100">
        <f>M56-J56</f>
        <v>14652.8</v>
      </c>
      <c r="Q56" s="100">
        <f>N56-K56</f>
        <v>14652.8</v>
      </c>
      <c r="R56" s="100" t="s">
        <v>271</v>
      </c>
      <c r="S56" s="100">
        <v>40000</v>
      </c>
      <c r="T56" s="100">
        <v>30000</v>
      </c>
      <c r="U56" s="100" t="s">
        <v>271</v>
      </c>
      <c r="V56" s="100">
        <v>40000</v>
      </c>
      <c r="W56" s="100">
        <v>30000</v>
      </c>
      <c r="X56" s="100" t="s">
        <v>271</v>
      </c>
      <c r="Y56" s="342" t="s">
        <v>365</v>
      </c>
    </row>
    <row r="57" spans="1:25" ht="20.25" customHeight="1">
      <c r="A57" s="96"/>
      <c r="B57" s="98"/>
      <c r="C57" s="98"/>
      <c r="D57" s="139"/>
      <c r="E57" s="155" t="s">
        <v>366</v>
      </c>
      <c r="F57" s="154">
        <v>4823</v>
      </c>
      <c r="G57" s="219">
        <f>H57</f>
        <v>3049</v>
      </c>
      <c r="H57" s="219">
        <v>3049</v>
      </c>
      <c r="I57" s="152" t="s">
        <v>271</v>
      </c>
      <c r="J57" s="219">
        <f>K57</f>
        <v>2820.8</v>
      </c>
      <c r="K57" s="280">
        <v>2820.8</v>
      </c>
      <c r="L57" s="152" t="s">
        <v>271</v>
      </c>
      <c r="M57" s="278">
        <v>7500</v>
      </c>
      <c r="N57" s="278">
        <v>7450</v>
      </c>
      <c r="O57" s="254" t="s">
        <v>271</v>
      </c>
      <c r="P57" s="100">
        <f>M57-J57</f>
        <v>4679.2</v>
      </c>
      <c r="Q57" s="100">
        <f>N57-K57</f>
        <v>4629.2</v>
      </c>
      <c r="R57" s="100" t="s">
        <v>271</v>
      </c>
      <c r="S57" s="100">
        <v>7500</v>
      </c>
      <c r="T57" s="100">
        <v>8000</v>
      </c>
      <c r="U57" s="100" t="s">
        <v>271</v>
      </c>
      <c r="V57" s="100">
        <v>7500</v>
      </c>
      <c r="W57" s="100">
        <v>8000</v>
      </c>
      <c r="X57" s="100" t="s">
        <v>271</v>
      </c>
      <c r="Y57" s="345"/>
    </row>
    <row r="58" spans="1:25" s="88" customFormat="1" ht="22.5" customHeight="1">
      <c r="A58" s="217"/>
      <c r="B58" s="216"/>
      <c r="C58" s="216"/>
      <c r="D58" s="100"/>
      <c r="E58" s="144" t="s">
        <v>367</v>
      </c>
      <c r="F58" s="147">
        <v>5134</v>
      </c>
      <c r="G58" s="219">
        <f>I58</f>
        <v>40116.300000000003</v>
      </c>
      <c r="H58" s="219" t="s">
        <v>271</v>
      </c>
      <c r="I58" s="216">
        <v>40116.300000000003</v>
      </c>
      <c r="J58" s="219">
        <f>L58</f>
        <v>9980</v>
      </c>
      <c r="K58" s="280" t="s">
        <v>271</v>
      </c>
      <c r="L58" s="277">
        <v>9980</v>
      </c>
      <c r="M58" s="278">
        <f>O58</f>
        <v>35000</v>
      </c>
      <c r="N58" s="278" t="s">
        <v>271</v>
      </c>
      <c r="O58" s="278">
        <v>35000</v>
      </c>
      <c r="P58" s="100">
        <f>M58-J58</f>
        <v>25020</v>
      </c>
      <c r="Q58" s="100" t="s">
        <v>271</v>
      </c>
      <c r="R58" s="100">
        <f>O58-L58</f>
        <v>25020</v>
      </c>
      <c r="S58" s="102">
        <f>U58</f>
        <v>25000</v>
      </c>
      <c r="T58" s="102" t="s">
        <v>271</v>
      </c>
      <c r="U58" s="102">
        <v>25000</v>
      </c>
      <c r="V58" s="102">
        <f>X58</f>
        <v>25000</v>
      </c>
      <c r="W58" s="102" t="s">
        <v>271</v>
      </c>
      <c r="X58" s="102">
        <v>25000</v>
      </c>
      <c r="Y58" s="343"/>
    </row>
    <row r="59" spans="1:25" ht="24.75" customHeight="1">
      <c r="A59" s="96" t="s">
        <v>368</v>
      </c>
      <c r="B59" s="98" t="s">
        <v>244</v>
      </c>
      <c r="C59" s="98" t="s">
        <v>369</v>
      </c>
      <c r="D59" s="98" t="s">
        <v>245</v>
      </c>
      <c r="E59" s="150" t="s">
        <v>370</v>
      </c>
      <c r="F59" s="156"/>
      <c r="G59" s="219">
        <f>H59+I59</f>
        <v>95960.2</v>
      </c>
      <c r="H59" s="219">
        <f>H61</f>
        <v>699</v>
      </c>
      <c r="I59" s="100">
        <f>I61</f>
        <v>95261.2</v>
      </c>
      <c r="J59" s="219">
        <f>K59+L59</f>
        <v>198997.3</v>
      </c>
      <c r="K59" s="280">
        <f>K61</f>
        <v>7632</v>
      </c>
      <c r="L59" s="100">
        <f>L61</f>
        <v>191365.3</v>
      </c>
      <c r="M59" s="126">
        <f>N59+O59</f>
        <v>1000</v>
      </c>
      <c r="N59" s="126">
        <f>N61</f>
        <v>1000</v>
      </c>
      <c r="O59" s="126">
        <f>O61</f>
        <v>0</v>
      </c>
      <c r="P59" s="100">
        <f>M59-J59</f>
        <v>-197997.3</v>
      </c>
      <c r="Q59" s="100">
        <f>N59-K59</f>
        <v>-6632</v>
      </c>
      <c r="R59" s="100">
        <f>O59-L59</f>
        <v>-191365.3</v>
      </c>
      <c r="S59" s="219">
        <f>T59+U59</f>
        <v>1000</v>
      </c>
      <c r="T59" s="219">
        <f>T61</f>
        <v>1000</v>
      </c>
      <c r="U59" s="219">
        <f>U61</f>
        <v>0</v>
      </c>
      <c r="V59" s="219">
        <f>W59+X59</f>
        <v>1000</v>
      </c>
      <c r="W59" s="219">
        <f>W61</f>
        <v>1000</v>
      </c>
      <c r="X59" s="219">
        <f>X61</f>
        <v>0</v>
      </c>
      <c r="Y59" s="108"/>
    </row>
    <row r="60" spans="1:25" ht="12.75" customHeight="1">
      <c r="A60" s="96"/>
      <c r="B60" s="98"/>
      <c r="C60" s="98"/>
      <c r="D60" s="139"/>
      <c r="E60" s="140" t="s">
        <v>210</v>
      </c>
      <c r="F60" s="141"/>
      <c r="G60" s="219"/>
      <c r="H60" s="219"/>
      <c r="I60" s="139"/>
      <c r="J60" s="219"/>
      <c r="K60" s="280"/>
      <c r="L60" s="139"/>
      <c r="M60" s="250"/>
      <c r="N60" s="250"/>
      <c r="O60" s="250"/>
      <c r="P60" s="100"/>
      <c r="Q60" s="100"/>
      <c r="R60" s="100"/>
      <c r="S60" s="139"/>
      <c r="T60" s="139"/>
      <c r="U60" s="139"/>
      <c r="V60" s="139"/>
      <c r="W60" s="139"/>
      <c r="X60" s="139"/>
      <c r="Y60" s="108"/>
    </row>
    <row r="61" spans="1:25" s="88" customFormat="1" ht="33" customHeight="1">
      <c r="A61" s="217" t="s">
        <v>371</v>
      </c>
      <c r="B61" s="216" t="s">
        <v>244</v>
      </c>
      <c r="C61" s="216" t="s">
        <v>369</v>
      </c>
      <c r="D61" s="216" t="s">
        <v>312</v>
      </c>
      <c r="E61" s="144" t="s">
        <v>370</v>
      </c>
      <c r="F61" s="220"/>
      <c r="G61" s="219">
        <f>H61+I61</f>
        <v>95960.2</v>
      </c>
      <c r="H61" s="219">
        <f>H63+H64</f>
        <v>699</v>
      </c>
      <c r="I61" s="100">
        <f>I65</f>
        <v>95261.2</v>
      </c>
      <c r="J61" s="219">
        <f>K61+L61</f>
        <v>198997.3</v>
      </c>
      <c r="K61" s="280">
        <f>K63+K64</f>
        <v>7632</v>
      </c>
      <c r="L61" s="100">
        <f>L65</f>
        <v>191365.3</v>
      </c>
      <c r="M61" s="278">
        <f>N61+O61</f>
        <v>1000</v>
      </c>
      <c r="N61" s="278">
        <f>N63+N64</f>
        <v>1000</v>
      </c>
      <c r="O61" s="278">
        <f>O65+O71</f>
        <v>0</v>
      </c>
      <c r="P61" s="100">
        <f>M61-J61</f>
        <v>-197997.3</v>
      </c>
      <c r="Q61" s="100">
        <f>N61-K61</f>
        <v>-6632</v>
      </c>
      <c r="R61" s="100">
        <f>O61-L61</f>
        <v>-191365.3</v>
      </c>
      <c r="S61" s="100">
        <f>T61+U61</f>
        <v>1000</v>
      </c>
      <c r="T61" s="100">
        <f>T63+T64</f>
        <v>1000</v>
      </c>
      <c r="U61" s="100">
        <f>U65</f>
        <v>0</v>
      </c>
      <c r="V61" s="100">
        <f>W61+X61</f>
        <v>1000</v>
      </c>
      <c r="W61" s="100">
        <f>W63+W64</f>
        <v>1000</v>
      </c>
      <c r="X61" s="100">
        <f>X65</f>
        <v>0</v>
      </c>
      <c r="Y61" s="95"/>
    </row>
    <row r="62" spans="1:25" ht="15.75" customHeight="1">
      <c r="A62" s="96"/>
      <c r="B62" s="98"/>
      <c r="C62" s="98"/>
      <c r="D62" s="139"/>
      <c r="E62" s="140" t="s">
        <v>14</v>
      </c>
      <c r="F62" s="141"/>
      <c r="G62" s="219"/>
      <c r="H62" s="219"/>
      <c r="I62" s="139"/>
      <c r="J62" s="219"/>
      <c r="K62" s="280"/>
      <c r="L62" s="139"/>
      <c r="M62" s="250"/>
      <c r="N62" s="250"/>
      <c r="O62" s="250"/>
      <c r="P62" s="100"/>
      <c r="Q62" s="100"/>
      <c r="R62" s="100"/>
      <c r="S62" s="139"/>
      <c r="T62" s="139"/>
      <c r="U62" s="139"/>
      <c r="V62" s="139"/>
      <c r="W62" s="139"/>
      <c r="X62" s="139"/>
      <c r="Y62" s="108"/>
    </row>
    <row r="63" spans="1:25" ht="21" customHeight="1">
      <c r="A63" s="96"/>
      <c r="B63" s="98"/>
      <c r="C63" s="98"/>
      <c r="D63" s="139"/>
      <c r="E63" s="157" t="s">
        <v>372</v>
      </c>
      <c r="F63" s="158">
        <v>4639</v>
      </c>
      <c r="G63" s="219">
        <f>H63</f>
        <v>240</v>
      </c>
      <c r="H63" s="219">
        <v>240</v>
      </c>
      <c r="I63" s="139" t="s">
        <v>271</v>
      </c>
      <c r="J63" s="219">
        <f>K63</f>
        <v>7132</v>
      </c>
      <c r="K63" s="280">
        <v>7132</v>
      </c>
      <c r="L63" s="139" t="s">
        <v>271</v>
      </c>
      <c r="M63" s="278">
        <v>500</v>
      </c>
      <c r="N63" s="278">
        <v>500</v>
      </c>
      <c r="O63" s="250" t="s">
        <v>271</v>
      </c>
      <c r="P63" s="100">
        <f>M63-J63</f>
        <v>-6632</v>
      </c>
      <c r="Q63" s="100">
        <f>N63-K63</f>
        <v>-6632</v>
      </c>
      <c r="R63" s="100" t="s">
        <v>271</v>
      </c>
      <c r="S63" s="100">
        <v>500</v>
      </c>
      <c r="T63" s="100">
        <v>500</v>
      </c>
      <c r="U63" s="100" t="s">
        <v>271</v>
      </c>
      <c r="V63" s="100">
        <v>500</v>
      </c>
      <c r="W63" s="100">
        <v>500</v>
      </c>
      <c r="X63" s="100" t="s">
        <v>271</v>
      </c>
      <c r="Y63" s="101"/>
    </row>
    <row r="64" spans="1:25" ht="25.5" customHeight="1">
      <c r="A64" s="96"/>
      <c r="B64" s="98"/>
      <c r="C64" s="98"/>
      <c r="D64" s="139"/>
      <c r="E64" s="155" t="s">
        <v>373</v>
      </c>
      <c r="F64" s="154">
        <v>4819</v>
      </c>
      <c r="G64" s="219">
        <f>H64</f>
        <v>459</v>
      </c>
      <c r="H64" s="219">
        <v>459</v>
      </c>
      <c r="I64" s="139" t="s">
        <v>271</v>
      </c>
      <c r="J64" s="219">
        <f>K64</f>
        <v>500</v>
      </c>
      <c r="K64" s="280">
        <v>500</v>
      </c>
      <c r="L64" s="139" t="s">
        <v>271</v>
      </c>
      <c r="M64" s="278">
        <v>500</v>
      </c>
      <c r="N64" s="278">
        <v>500</v>
      </c>
      <c r="O64" s="250" t="s">
        <v>271</v>
      </c>
      <c r="P64" s="100">
        <f>M64-J64</f>
        <v>0</v>
      </c>
      <c r="Q64" s="100">
        <f>N64-K64</f>
        <v>0</v>
      </c>
      <c r="R64" s="100" t="s">
        <v>271</v>
      </c>
      <c r="S64" s="100">
        <v>500</v>
      </c>
      <c r="T64" s="100">
        <v>500</v>
      </c>
      <c r="U64" s="100" t="s">
        <v>271</v>
      </c>
      <c r="V64" s="100">
        <v>500</v>
      </c>
      <c r="W64" s="100">
        <v>500</v>
      </c>
      <c r="X64" s="100" t="s">
        <v>271</v>
      </c>
      <c r="Y64" s="101"/>
    </row>
    <row r="65" spans="1:25" ht="60.75" customHeight="1">
      <c r="A65" s="96"/>
      <c r="B65" s="98"/>
      <c r="C65" s="98"/>
      <c r="D65" s="139"/>
      <c r="E65" s="155" t="s">
        <v>374</v>
      </c>
      <c r="F65" s="154">
        <v>5112</v>
      </c>
      <c r="G65" s="219">
        <f>I65</f>
        <v>95261.2</v>
      </c>
      <c r="H65" s="219" t="s">
        <v>271</v>
      </c>
      <c r="I65" s="100">
        <v>95261.2</v>
      </c>
      <c r="J65" s="219">
        <f>L65</f>
        <v>191365.3</v>
      </c>
      <c r="K65" s="280" t="s">
        <v>271</v>
      </c>
      <c r="L65" s="100">
        <v>191365.3</v>
      </c>
      <c r="M65" s="278">
        <f>O65</f>
        <v>0</v>
      </c>
      <c r="N65" s="278" t="s">
        <v>271</v>
      </c>
      <c r="O65" s="278">
        <v>0</v>
      </c>
      <c r="P65" s="100">
        <f t="shared" ref="P65:P70" si="13">M65-J65</f>
        <v>-191365.3</v>
      </c>
      <c r="Q65" s="100" t="s">
        <v>271</v>
      </c>
      <c r="R65" s="100">
        <f t="shared" ref="R65:R70" si="14">O65-L65</f>
        <v>-191365.3</v>
      </c>
      <c r="S65" s="100">
        <f>U65</f>
        <v>0</v>
      </c>
      <c r="T65" s="100" t="s">
        <v>271</v>
      </c>
      <c r="U65" s="100">
        <v>0</v>
      </c>
      <c r="V65" s="100">
        <f>X65</f>
        <v>0</v>
      </c>
      <c r="W65" s="100" t="s">
        <v>271</v>
      </c>
      <c r="X65" s="100">
        <v>0</v>
      </c>
      <c r="Y65" s="171" t="s">
        <v>570</v>
      </c>
    </row>
    <row r="66" spans="1:25" ht="49.5" hidden="1" customHeight="1">
      <c r="A66" s="96"/>
      <c r="B66" s="98"/>
      <c r="C66" s="98"/>
      <c r="D66" s="139"/>
      <c r="E66" s="150" t="s">
        <v>376</v>
      </c>
      <c r="F66" s="151"/>
      <c r="G66" s="219"/>
      <c r="H66" s="219"/>
      <c r="I66" s="152"/>
      <c r="J66" s="219"/>
      <c r="K66" s="280"/>
      <c r="L66" s="152"/>
      <c r="M66" s="256"/>
      <c r="N66" s="256"/>
      <c r="O66" s="256"/>
      <c r="P66" s="128">
        <f t="shared" si="13"/>
        <v>0</v>
      </c>
      <c r="Q66" s="128">
        <f>N66-K66</f>
        <v>0</v>
      </c>
      <c r="R66" s="128">
        <f t="shared" si="14"/>
        <v>0</v>
      </c>
      <c r="S66" s="152"/>
      <c r="T66" s="152"/>
      <c r="U66" s="152"/>
      <c r="V66" s="152"/>
      <c r="W66" s="152"/>
      <c r="X66" s="152"/>
      <c r="Y66" s="101"/>
    </row>
    <row r="67" spans="1:25" s="88" customFormat="1" ht="21" hidden="1" customHeight="1">
      <c r="A67" s="217"/>
      <c r="B67" s="216"/>
      <c r="C67" s="216"/>
      <c r="D67" s="100"/>
      <c r="E67" s="144" t="s">
        <v>346</v>
      </c>
      <c r="F67" s="147">
        <v>4823</v>
      </c>
      <c r="G67" s="219"/>
      <c r="H67" s="219"/>
      <c r="I67" s="216"/>
      <c r="J67" s="219"/>
      <c r="K67" s="280"/>
      <c r="L67" s="277"/>
      <c r="M67" s="278"/>
      <c r="N67" s="278"/>
      <c r="O67" s="278"/>
      <c r="P67" s="128">
        <f t="shared" si="13"/>
        <v>0</v>
      </c>
      <c r="Q67" s="128">
        <f>N67-K67</f>
        <v>0</v>
      </c>
      <c r="R67" s="128">
        <f t="shared" si="14"/>
        <v>0</v>
      </c>
      <c r="S67" s="216"/>
      <c r="T67" s="216"/>
      <c r="U67" s="216"/>
      <c r="V67" s="216"/>
      <c r="W67" s="216"/>
      <c r="X67" s="216"/>
      <c r="Y67" s="103"/>
    </row>
    <row r="68" spans="1:25" ht="49.5" hidden="1" customHeight="1">
      <c r="A68" s="96"/>
      <c r="B68" s="98"/>
      <c r="C68" s="98"/>
      <c r="D68" s="139"/>
      <c r="E68" s="150" t="s">
        <v>377</v>
      </c>
      <c r="F68" s="151"/>
      <c r="G68" s="219"/>
      <c r="H68" s="219"/>
      <c r="I68" s="152"/>
      <c r="J68" s="219"/>
      <c r="K68" s="280"/>
      <c r="L68" s="152"/>
      <c r="M68" s="256"/>
      <c r="N68" s="256"/>
      <c r="O68" s="256"/>
      <c r="P68" s="128">
        <f t="shared" si="13"/>
        <v>0</v>
      </c>
      <c r="Q68" s="128">
        <f>N68-K68</f>
        <v>0</v>
      </c>
      <c r="R68" s="128">
        <f t="shared" si="14"/>
        <v>0</v>
      </c>
      <c r="S68" s="152"/>
      <c r="T68" s="152"/>
      <c r="U68" s="152"/>
      <c r="V68" s="152"/>
      <c r="W68" s="152"/>
      <c r="X68" s="152"/>
      <c r="Y68" s="101"/>
    </row>
    <row r="69" spans="1:25" s="88" customFormat="1" ht="15.75" hidden="1" customHeight="1">
      <c r="A69" s="217"/>
      <c r="B69" s="216"/>
      <c r="C69" s="216"/>
      <c r="D69" s="100"/>
      <c r="E69" s="144" t="s">
        <v>338</v>
      </c>
      <c r="F69" s="147">
        <v>4241</v>
      </c>
      <c r="G69" s="219"/>
      <c r="H69" s="219"/>
      <c r="I69" s="216"/>
      <c r="J69" s="219"/>
      <c r="K69" s="280"/>
      <c r="L69" s="277"/>
      <c r="M69" s="278"/>
      <c r="N69" s="278"/>
      <c r="O69" s="278"/>
      <c r="P69" s="128">
        <f t="shared" si="13"/>
        <v>0</v>
      </c>
      <c r="Q69" s="128">
        <f>N69-K69</f>
        <v>0</v>
      </c>
      <c r="R69" s="128">
        <f t="shared" si="14"/>
        <v>0</v>
      </c>
      <c r="S69" s="216"/>
      <c r="T69" s="216"/>
      <c r="U69" s="216"/>
      <c r="V69" s="216"/>
      <c r="W69" s="216"/>
      <c r="X69" s="216"/>
      <c r="Y69" s="103"/>
    </row>
    <row r="70" spans="1:25" s="88" customFormat="1" ht="15.75" hidden="1" customHeight="1">
      <c r="A70" s="217"/>
      <c r="B70" s="216"/>
      <c r="C70" s="216"/>
      <c r="D70" s="100"/>
      <c r="E70" s="144" t="s">
        <v>346</v>
      </c>
      <c r="F70" s="147">
        <v>4823</v>
      </c>
      <c r="G70" s="219"/>
      <c r="H70" s="219"/>
      <c r="I70" s="216"/>
      <c r="J70" s="219"/>
      <c r="K70" s="280"/>
      <c r="L70" s="277"/>
      <c r="M70" s="278"/>
      <c r="N70" s="278"/>
      <c r="O70" s="278"/>
      <c r="P70" s="128">
        <f t="shared" si="13"/>
        <v>0</v>
      </c>
      <c r="Q70" s="128">
        <f>N70-K70</f>
        <v>0</v>
      </c>
      <c r="R70" s="128">
        <f t="shared" si="14"/>
        <v>0</v>
      </c>
      <c r="S70" s="216"/>
      <c r="T70" s="216"/>
      <c r="U70" s="216"/>
      <c r="V70" s="216"/>
      <c r="W70" s="216"/>
      <c r="X70" s="216"/>
      <c r="Y70" s="103"/>
    </row>
    <row r="71" spans="1:25" s="88" customFormat="1" ht="23.25" customHeight="1">
      <c r="A71" s="217"/>
      <c r="B71" s="216"/>
      <c r="C71" s="216"/>
      <c r="D71" s="100"/>
      <c r="E71" s="144" t="s">
        <v>378</v>
      </c>
      <c r="F71" s="147">
        <v>5113</v>
      </c>
      <c r="G71" s="219"/>
      <c r="H71" s="219"/>
      <c r="I71" s="216"/>
      <c r="J71" s="219">
        <f>L71</f>
        <v>323881</v>
      </c>
      <c r="K71" s="280" t="s">
        <v>271</v>
      </c>
      <c r="L71" s="277">
        <v>323881</v>
      </c>
      <c r="M71" s="278">
        <f>O71</f>
        <v>0</v>
      </c>
      <c r="N71" s="278"/>
      <c r="O71" s="278">
        <v>0</v>
      </c>
      <c r="P71" s="128"/>
      <c r="Q71" s="128"/>
      <c r="R71" s="128"/>
      <c r="S71" s="216"/>
      <c r="T71" s="216"/>
      <c r="U71" s="216"/>
      <c r="V71" s="216"/>
      <c r="W71" s="216"/>
      <c r="X71" s="216"/>
      <c r="Y71" s="103"/>
    </row>
    <row r="72" spans="1:25" s="88" customFormat="1" ht="25.5" customHeight="1">
      <c r="A72" s="217" t="s">
        <v>379</v>
      </c>
      <c r="B72" s="216" t="s">
        <v>380</v>
      </c>
      <c r="C72" s="216" t="s">
        <v>245</v>
      </c>
      <c r="D72" s="216" t="s">
        <v>245</v>
      </c>
      <c r="E72" s="135" t="s">
        <v>381</v>
      </c>
      <c r="F72" s="136"/>
      <c r="G72" s="219"/>
      <c r="H72" s="219"/>
      <c r="I72" s="137"/>
      <c r="J72" s="219">
        <f>K72</f>
        <v>0</v>
      </c>
      <c r="K72" s="280">
        <f>K74</f>
        <v>0</v>
      </c>
      <c r="L72" s="137"/>
      <c r="M72" s="126">
        <f>N72</f>
        <v>4000</v>
      </c>
      <c r="N72" s="126">
        <f>N74</f>
        <v>4000</v>
      </c>
      <c r="O72" s="257">
        <v>0</v>
      </c>
      <c r="P72" s="128">
        <f t="shared" ref="P72:R76" si="15">M72-J72</f>
        <v>4000</v>
      </c>
      <c r="Q72" s="128">
        <f t="shared" si="15"/>
        <v>4000</v>
      </c>
      <c r="R72" s="128">
        <f t="shared" si="15"/>
        <v>0</v>
      </c>
      <c r="S72" s="137">
        <f>T72</f>
        <v>4000</v>
      </c>
      <c r="T72" s="137">
        <f>T74</f>
        <v>4000</v>
      </c>
      <c r="U72" s="137"/>
      <c r="V72" s="137">
        <f>W72</f>
        <v>4000</v>
      </c>
      <c r="W72" s="137">
        <f>W74</f>
        <v>4000</v>
      </c>
      <c r="X72" s="137"/>
      <c r="Y72" s="103"/>
    </row>
    <row r="73" spans="1:25" s="88" customFormat="1" ht="13.5" customHeight="1">
      <c r="A73" s="217"/>
      <c r="B73" s="216"/>
      <c r="C73" s="216"/>
      <c r="D73" s="100"/>
      <c r="E73" s="144" t="s">
        <v>14</v>
      </c>
      <c r="F73" s="220"/>
      <c r="G73" s="219"/>
      <c r="H73" s="219"/>
      <c r="I73" s="100"/>
      <c r="J73" s="219"/>
      <c r="K73" s="280"/>
      <c r="L73" s="100"/>
      <c r="M73" s="278"/>
      <c r="N73" s="278"/>
      <c r="O73" s="278"/>
      <c r="P73" s="128">
        <f t="shared" si="15"/>
        <v>0</v>
      </c>
      <c r="Q73" s="128">
        <f t="shared" si="15"/>
        <v>0</v>
      </c>
      <c r="R73" s="128">
        <f t="shared" si="15"/>
        <v>0</v>
      </c>
      <c r="S73" s="100"/>
      <c r="T73" s="100"/>
      <c r="U73" s="100"/>
      <c r="V73" s="100"/>
      <c r="W73" s="100"/>
      <c r="X73" s="100"/>
      <c r="Y73" s="103"/>
    </row>
    <row r="74" spans="1:25" s="88" customFormat="1" ht="19.5" customHeight="1">
      <c r="A74" s="217" t="s">
        <v>382</v>
      </c>
      <c r="B74" s="216" t="s">
        <v>380</v>
      </c>
      <c r="C74" s="216" t="s">
        <v>383</v>
      </c>
      <c r="D74" s="216" t="s">
        <v>245</v>
      </c>
      <c r="E74" s="142" t="s">
        <v>384</v>
      </c>
      <c r="F74" s="143"/>
      <c r="G74" s="219"/>
      <c r="H74" s="219"/>
      <c r="I74" s="159"/>
      <c r="J74" s="219">
        <f>K74</f>
        <v>0</v>
      </c>
      <c r="K74" s="280">
        <f>K76</f>
        <v>0</v>
      </c>
      <c r="L74" s="159"/>
      <c r="M74" s="126">
        <f>N74</f>
        <v>4000</v>
      </c>
      <c r="N74" s="126">
        <f>N76</f>
        <v>4000</v>
      </c>
      <c r="O74" s="258"/>
      <c r="P74" s="128">
        <f t="shared" si="15"/>
        <v>4000</v>
      </c>
      <c r="Q74" s="128">
        <f t="shared" si="15"/>
        <v>4000</v>
      </c>
      <c r="R74" s="128">
        <f t="shared" si="15"/>
        <v>0</v>
      </c>
      <c r="S74" s="137">
        <f>T74</f>
        <v>4000</v>
      </c>
      <c r="T74" s="137">
        <f>T76</f>
        <v>4000</v>
      </c>
      <c r="U74" s="137"/>
      <c r="V74" s="137">
        <f>W74</f>
        <v>4000</v>
      </c>
      <c r="W74" s="137">
        <f>W76</f>
        <v>4000</v>
      </c>
      <c r="X74" s="137"/>
      <c r="Y74" s="103"/>
    </row>
    <row r="75" spans="1:25" s="88" customFormat="1" ht="16.5" customHeight="1">
      <c r="A75" s="217"/>
      <c r="B75" s="216"/>
      <c r="C75" s="216"/>
      <c r="D75" s="100"/>
      <c r="E75" s="144" t="s">
        <v>210</v>
      </c>
      <c r="F75" s="220"/>
      <c r="G75" s="219"/>
      <c r="H75" s="219"/>
      <c r="I75" s="100"/>
      <c r="J75" s="219"/>
      <c r="K75" s="280"/>
      <c r="L75" s="100"/>
      <c r="M75" s="278"/>
      <c r="N75" s="278"/>
      <c r="O75" s="278"/>
      <c r="P75" s="128">
        <f t="shared" si="15"/>
        <v>0</v>
      </c>
      <c r="Q75" s="128">
        <f t="shared" si="15"/>
        <v>0</v>
      </c>
      <c r="R75" s="128">
        <f t="shared" si="15"/>
        <v>0</v>
      </c>
      <c r="S75" s="100"/>
      <c r="T75" s="100"/>
      <c r="U75" s="100"/>
      <c r="V75" s="100"/>
      <c r="W75" s="100"/>
      <c r="X75" s="100"/>
      <c r="Y75" s="103"/>
    </row>
    <row r="76" spans="1:25" s="88" customFormat="1" ht="34.5" customHeight="1">
      <c r="A76" s="217" t="s">
        <v>385</v>
      </c>
      <c r="B76" s="216" t="s">
        <v>380</v>
      </c>
      <c r="C76" s="216" t="s">
        <v>383</v>
      </c>
      <c r="D76" s="216" t="s">
        <v>312</v>
      </c>
      <c r="E76" s="144" t="s">
        <v>384</v>
      </c>
      <c r="F76" s="220"/>
      <c r="G76" s="219"/>
      <c r="H76" s="219"/>
      <c r="I76" s="100"/>
      <c r="J76" s="219">
        <f>K76</f>
        <v>0</v>
      </c>
      <c r="K76" s="280">
        <f>K78+K79</f>
        <v>0</v>
      </c>
      <c r="L76" s="100"/>
      <c r="M76" s="278">
        <f>N76</f>
        <v>4000</v>
      </c>
      <c r="N76" s="278">
        <f>N78+N79</f>
        <v>4000</v>
      </c>
      <c r="O76" s="278"/>
      <c r="P76" s="128">
        <f t="shared" si="15"/>
        <v>4000</v>
      </c>
      <c r="Q76" s="128">
        <f t="shared" si="15"/>
        <v>4000</v>
      </c>
      <c r="R76" s="128">
        <f t="shared" si="15"/>
        <v>0</v>
      </c>
      <c r="S76" s="100">
        <f>T76</f>
        <v>4000</v>
      </c>
      <c r="T76" s="100">
        <f>T78+T79</f>
        <v>4000</v>
      </c>
      <c r="U76" s="100"/>
      <c r="V76" s="100">
        <f>W76</f>
        <v>4000</v>
      </c>
      <c r="W76" s="100">
        <f>W78+W79</f>
        <v>4000</v>
      </c>
      <c r="X76" s="100"/>
      <c r="Y76" s="342" t="s">
        <v>386</v>
      </c>
    </row>
    <row r="77" spans="1:25" s="88" customFormat="1" ht="12" customHeight="1">
      <c r="A77" s="217"/>
      <c r="B77" s="216"/>
      <c r="C77" s="216"/>
      <c r="D77" s="100"/>
      <c r="E77" s="144" t="s">
        <v>14</v>
      </c>
      <c r="F77" s="220"/>
      <c r="G77" s="219"/>
      <c r="H77" s="219"/>
      <c r="I77" s="100"/>
      <c r="J77" s="219"/>
      <c r="K77" s="280"/>
      <c r="L77" s="100"/>
      <c r="M77" s="278"/>
      <c r="N77" s="278"/>
      <c r="O77" s="278"/>
      <c r="P77" s="128"/>
      <c r="Q77" s="128"/>
      <c r="R77" s="128"/>
      <c r="S77" s="100"/>
      <c r="T77" s="100"/>
      <c r="U77" s="100"/>
      <c r="V77" s="100"/>
      <c r="W77" s="100"/>
      <c r="X77" s="100"/>
      <c r="Y77" s="345"/>
    </row>
    <row r="78" spans="1:25" s="88" customFormat="1" ht="27.75" customHeight="1">
      <c r="A78" s="217"/>
      <c r="B78" s="216"/>
      <c r="C78" s="216"/>
      <c r="D78" s="100"/>
      <c r="E78" s="153" t="s">
        <v>387</v>
      </c>
      <c r="F78" s="160">
        <v>4251</v>
      </c>
      <c r="G78" s="219">
        <f>H78</f>
        <v>0</v>
      </c>
      <c r="H78" s="219">
        <v>0</v>
      </c>
      <c r="I78" s="216" t="s">
        <v>271</v>
      </c>
      <c r="J78" s="219">
        <f>K78</f>
        <v>0</v>
      </c>
      <c r="K78" s="280">
        <v>0</v>
      </c>
      <c r="L78" s="277" t="s">
        <v>271</v>
      </c>
      <c r="M78" s="278">
        <f>N78</f>
        <v>1500</v>
      </c>
      <c r="N78" s="278">
        <v>1500</v>
      </c>
      <c r="O78" s="278" t="s">
        <v>271</v>
      </c>
      <c r="P78" s="128">
        <f t="shared" ref="P78:P101" si="16">M78-J78</f>
        <v>1500</v>
      </c>
      <c r="Q78" s="128">
        <f t="shared" ref="Q78:Q101" si="17">N78-K78</f>
        <v>1500</v>
      </c>
      <c r="R78" s="128" t="s">
        <v>271</v>
      </c>
      <c r="S78" s="102">
        <f>T78</f>
        <v>1500</v>
      </c>
      <c r="T78" s="102">
        <v>1500</v>
      </c>
      <c r="U78" s="216" t="s">
        <v>271</v>
      </c>
      <c r="V78" s="102">
        <f>W78</f>
        <v>1500</v>
      </c>
      <c r="W78" s="102">
        <v>1500</v>
      </c>
      <c r="X78" s="216" t="s">
        <v>271</v>
      </c>
      <c r="Y78" s="345"/>
    </row>
    <row r="79" spans="1:25" s="88" customFormat="1" ht="25.5" customHeight="1">
      <c r="A79" s="217"/>
      <c r="B79" s="216"/>
      <c r="C79" s="216"/>
      <c r="D79" s="100"/>
      <c r="E79" s="161" t="s">
        <v>388</v>
      </c>
      <c r="F79" s="162">
        <v>4269</v>
      </c>
      <c r="G79" s="219">
        <f>H79</f>
        <v>0</v>
      </c>
      <c r="H79" s="219">
        <v>0</v>
      </c>
      <c r="I79" s="216" t="s">
        <v>271</v>
      </c>
      <c r="J79" s="219">
        <f>K79</f>
        <v>0</v>
      </c>
      <c r="K79" s="280">
        <v>0</v>
      </c>
      <c r="L79" s="277" t="s">
        <v>271</v>
      </c>
      <c r="M79" s="278">
        <f>N79</f>
        <v>2500</v>
      </c>
      <c r="N79" s="278">
        <v>2500</v>
      </c>
      <c r="O79" s="278" t="s">
        <v>271</v>
      </c>
      <c r="P79" s="128">
        <f t="shared" si="16"/>
        <v>2500</v>
      </c>
      <c r="Q79" s="128">
        <f t="shared" si="17"/>
        <v>2500</v>
      </c>
      <c r="R79" s="128" t="s">
        <v>271</v>
      </c>
      <c r="S79" s="102">
        <f>T79</f>
        <v>2500</v>
      </c>
      <c r="T79" s="102">
        <v>2500</v>
      </c>
      <c r="U79" s="216" t="s">
        <v>271</v>
      </c>
      <c r="V79" s="102">
        <f>W79</f>
        <v>2500</v>
      </c>
      <c r="W79" s="102">
        <v>2500</v>
      </c>
      <c r="X79" s="216" t="s">
        <v>271</v>
      </c>
      <c r="Y79" s="343"/>
    </row>
    <row r="80" spans="1:25" s="88" customFormat="1" ht="18.75" hidden="1" customHeight="1">
      <c r="A80" s="217"/>
      <c r="B80" s="216"/>
      <c r="C80" s="216"/>
      <c r="D80" s="100"/>
      <c r="E80" s="144" t="s">
        <v>378</v>
      </c>
      <c r="F80" s="147">
        <v>5113</v>
      </c>
      <c r="G80" s="219">
        <f>I80</f>
        <v>0</v>
      </c>
      <c r="H80" s="219" t="s">
        <v>271</v>
      </c>
      <c r="I80" s="216">
        <v>0</v>
      </c>
      <c r="J80" s="219">
        <f>L80</f>
        <v>0</v>
      </c>
      <c r="K80" s="280" t="s">
        <v>271</v>
      </c>
      <c r="L80" s="277">
        <v>0</v>
      </c>
      <c r="M80" s="278"/>
      <c r="N80" s="278"/>
      <c r="O80" s="278"/>
      <c r="P80" s="128">
        <f t="shared" si="16"/>
        <v>0</v>
      </c>
      <c r="Q80" s="128" t="e">
        <f t="shared" si="17"/>
        <v>#VALUE!</v>
      </c>
      <c r="R80" s="128">
        <f t="shared" ref="R80:R101" si="18">O80-L80</f>
        <v>0</v>
      </c>
      <c r="S80" s="216"/>
      <c r="T80" s="216"/>
      <c r="U80" s="216"/>
      <c r="V80" s="216"/>
      <c r="W80" s="216"/>
      <c r="X80" s="216"/>
      <c r="Y80" s="103"/>
    </row>
    <row r="81" spans="1:25" s="88" customFormat="1" ht="18.75" hidden="1" customHeight="1">
      <c r="A81" s="217"/>
      <c r="B81" s="216"/>
      <c r="C81" s="216"/>
      <c r="D81" s="100"/>
      <c r="E81" s="144" t="s">
        <v>350</v>
      </c>
      <c r="F81" s="147">
        <v>5122</v>
      </c>
      <c r="G81" s="219"/>
      <c r="H81" s="219"/>
      <c r="I81" s="216"/>
      <c r="J81" s="219"/>
      <c r="K81" s="280"/>
      <c r="L81" s="277"/>
      <c r="M81" s="278"/>
      <c r="N81" s="278"/>
      <c r="O81" s="278"/>
      <c r="P81" s="128">
        <f t="shared" si="16"/>
        <v>0</v>
      </c>
      <c r="Q81" s="128">
        <f t="shared" si="17"/>
        <v>0</v>
      </c>
      <c r="R81" s="128">
        <f t="shared" si="18"/>
        <v>0</v>
      </c>
      <c r="S81" s="216"/>
      <c r="T81" s="216"/>
      <c r="U81" s="216"/>
      <c r="V81" s="216"/>
      <c r="W81" s="216"/>
      <c r="X81" s="216"/>
      <c r="Y81" s="103"/>
    </row>
    <row r="82" spans="1:25" s="88" customFormat="1" ht="18.75" hidden="1" customHeight="1">
      <c r="A82" s="217"/>
      <c r="B82" s="216"/>
      <c r="C82" s="216"/>
      <c r="D82" s="100"/>
      <c r="E82" s="144" t="s">
        <v>351</v>
      </c>
      <c r="F82" s="147">
        <v>5129</v>
      </c>
      <c r="G82" s="219"/>
      <c r="H82" s="219"/>
      <c r="I82" s="216"/>
      <c r="J82" s="219"/>
      <c r="K82" s="280"/>
      <c r="L82" s="277"/>
      <c r="M82" s="278"/>
      <c r="N82" s="278"/>
      <c r="O82" s="278"/>
      <c r="P82" s="128">
        <f t="shared" si="16"/>
        <v>0</v>
      </c>
      <c r="Q82" s="128">
        <f t="shared" si="17"/>
        <v>0</v>
      </c>
      <c r="R82" s="128">
        <f t="shared" si="18"/>
        <v>0</v>
      </c>
      <c r="S82" s="216"/>
      <c r="T82" s="216"/>
      <c r="U82" s="216"/>
      <c r="V82" s="216"/>
      <c r="W82" s="216"/>
      <c r="X82" s="216"/>
      <c r="Y82" s="103"/>
    </row>
    <row r="83" spans="1:25" s="88" customFormat="1" ht="19.5" hidden="1" customHeight="1">
      <c r="A83" s="217" t="s">
        <v>389</v>
      </c>
      <c r="B83" s="216" t="s">
        <v>380</v>
      </c>
      <c r="C83" s="216" t="s">
        <v>360</v>
      </c>
      <c r="D83" s="216" t="s">
        <v>245</v>
      </c>
      <c r="E83" s="142" t="s">
        <v>390</v>
      </c>
      <c r="F83" s="143"/>
      <c r="G83" s="219"/>
      <c r="H83" s="219"/>
      <c r="I83" s="159"/>
      <c r="J83" s="219"/>
      <c r="K83" s="280"/>
      <c r="L83" s="159"/>
      <c r="M83" s="258"/>
      <c r="N83" s="258"/>
      <c r="O83" s="258"/>
      <c r="P83" s="128">
        <f t="shared" si="16"/>
        <v>0</v>
      </c>
      <c r="Q83" s="128">
        <f t="shared" si="17"/>
        <v>0</v>
      </c>
      <c r="R83" s="128">
        <f t="shared" si="18"/>
        <v>0</v>
      </c>
      <c r="S83" s="159"/>
      <c r="T83" s="159"/>
      <c r="U83" s="159"/>
      <c r="V83" s="159"/>
      <c r="W83" s="159"/>
      <c r="X83" s="159"/>
      <c r="Y83" s="103"/>
    </row>
    <row r="84" spans="1:25" ht="12.75" hidden="1" customHeight="1">
      <c r="A84" s="96"/>
      <c r="B84" s="98"/>
      <c r="C84" s="98"/>
      <c r="D84" s="139"/>
      <c r="E84" s="140" t="s">
        <v>210</v>
      </c>
      <c r="F84" s="141"/>
      <c r="G84" s="219"/>
      <c r="H84" s="219"/>
      <c r="I84" s="139"/>
      <c r="J84" s="219"/>
      <c r="K84" s="280"/>
      <c r="L84" s="139"/>
      <c r="M84" s="250"/>
      <c r="N84" s="250"/>
      <c r="O84" s="250"/>
      <c r="P84" s="128">
        <f t="shared" si="16"/>
        <v>0</v>
      </c>
      <c r="Q84" s="128">
        <f t="shared" si="17"/>
        <v>0</v>
      </c>
      <c r="R84" s="128">
        <f t="shared" si="18"/>
        <v>0</v>
      </c>
      <c r="S84" s="139"/>
      <c r="T84" s="139"/>
      <c r="U84" s="139"/>
      <c r="V84" s="139"/>
      <c r="W84" s="139"/>
      <c r="X84" s="139"/>
      <c r="Y84" s="101"/>
    </row>
    <row r="85" spans="1:25" s="88" customFormat="1" ht="26.25" hidden="1" customHeight="1">
      <c r="A85" s="217" t="s">
        <v>391</v>
      </c>
      <c r="B85" s="216" t="s">
        <v>380</v>
      </c>
      <c r="C85" s="216" t="s">
        <v>360</v>
      </c>
      <c r="D85" s="216" t="s">
        <v>312</v>
      </c>
      <c r="E85" s="144" t="s">
        <v>390</v>
      </c>
      <c r="F85" s="220"/>
      <c r="G85" s="219"/>
      <c r="H85" s="219"/>
      <c r="I85" s="100"/>
      <c r="J85" s="219"/>
      <c r="K85" s="280"/>
      <c r="L85" s="100"/>
      <c r="M85" s="278"/>
      <c r="N85" s="278"/>
      <c r="O85" s="278"/>
      <c r="P85" s="128">
        <f t="shared" si="16"/>
        <v>0</v>
      </c>
      <c r="Q85" s="128">
        <f t="shared" si="17"/>
        <v>0</v>
      </c>
      <c r="R85" s="128">
        <f t="shared" si="18"/>
        <v>0</v>
      </c>
      <c r="S85" s="100"/>
      <c r="T85" s="100"/>
      <c r="U85" s="100"/>
      <c r="V85" s="100"/>
      <c r="W85" s="100"/>
      <c r="X85" s="100"/>
      <c r="Y85" s="103"/>
    </row>
    <row r="86" spans="1:25" ht="12.75" hidden="1" customHeight="1">
      <c r="A86" s="96"/>
      <c r="B86" s="98"/>
      <c r="C86" s="98"/>
      <c r="D86" s="139"/>
      <c r="E86" s="140" t="s">
        <v>14</v>
      </c>
      <c r="F86" s="141"/>
      <c r="G86" s="219"/>
      <c r="H86" s="219"/>
      <c r="I86" s="139"/>
      <c r="J86" s="219"/>
      <c r="K86" s="280"/>
      <c r="L86" s="139"/>
      <c r="M86" s="250"/>
      <c r="N86" s="250"/>
      <c r="O86" s="250"/>
      <c r="P86" s="128">
        <f t="shared" si="16"/>
        <v>0</v>
      </c>
      <c r="Q86" s="128">
        <f t="shared" si="17"/>
        <v>0</v>
      </c>
      <c r="R86" s="128">
        <f t="shared" si="18"/>
        <v>0</v>
      </c>
      <c r="S86" s="139"/>
      <c r="T86" s="139"/>
      <c r="U86" s="139"/>
      <c r="V86" s="139"/>
      <c r="W86" s="139"/>
      <c r="X86" s="139"/>
      <c r="Y86" s="101"/>
    </row>
    <row r="87" spans="1:25" s="88" customFormat="1" ht="18" hidden="1" customHeight="1">
      <c r="A87" s="217"/>
      <c r="B87" s="216"/>
      <c r="C87" s="216"/>
      <c r="D87" s="100"/>
      <c r="E87" s="144" t="s">
        <v>336</v>
      </c>
      <c r="F87" s="147">
        <v>4239</v>
      </c>
      <c r="G87" s="219"/>
      <c r="H87" s="219"/>
      <c r="I87" s="216"/>
      <c r="J87" s="219"/>
      <c r="K87" s="280"/>
      <c r="L87" s="277"/>
      <c r="M87" s="278"/>
      <c r="N87" s="278"/>
      <c r="O87" s="278"/>
      <c r="P87" s="128">
        <f t="shared" si="16"/>
        <v>0</v>
      </c>
      <c r="Q87" s="128">
        <f t="shared" si="17"/>
        <v>0</v>
      </c>
      <c r="R87" s="128">
        <f t="shared" si="18"/>
        <v>0</v>
      </c>
      <c r="S87" s="216"/>
      <c r="T87" s="216"/>
      <c r="U87" s="216"/>
      <c r="V87" s="216"/>
      <c r="W87" s="216"/>
      <c r="X87" s="216"/>
      <c r="Y87" s="103"/>
    </row>
    <row r="88" spans="1:25" s="88" customFormat="1" ht="40.5" hidden="1" customHeight="1">
      <c r="A88" s="217"/>
      <c r="B88" s="216"/>
      <c r="C88" s="216"/>
      <c r="D88" s="100"/>
      <c r="E88" s="142" t="s">
        <v>392</v>
      </c>
      <c r="F88" s="145"/>
      <c r="G88" s="219"/>
      <c r="H88" s="219"/>
      <c r="I88" s="146"/>
      <c r="J88" s="219"/>
      <c r="K88" s="280"/>
      <c r="L88" s="146"/>
      <c r="M88" s="254"/>
      <c r="N88" s="254"/>
      <c r="O88" s="254"/>
      <c r="P88" s="128">
        <f t="shared" si="16"/>
        <v>0</v>
      </c>
      <c r="Q88" s="128">
        <f t="shared" si="17"/>
        <v>0</v>
      </c>
      <c r="R88" s="128">
        <f t="shared" si="18"/>
        <v>0</v>
      </c>
      <c r="S88" s="146"/>
      <c r="T88" s="146"/>
      <c r="U88" s="146"/>
      <c r="V88" s="146"/>
      <c r="W88" s="146"/>
      <c r="X88" s="146"/>
      <c r="Y88" s="103"/>
    </row>
    <row r="89" spans="1:25" ht="12.75" hidden="1" customHeight="1">
      <c r="A89" s="96"/>
      <c r="B89" s="98"/>
      <c r="C89" s="98"/>
      <c r="D89" s="139"/>
      <c r="E89" s="140" t="s">
        <v>393</v>
      </c>
      <c r="F89" s="134">
        <v>4511</v>
      </c>
      <c r="G89" s="219"/>
      <c r="H89" s="219"/>
      <c r="I89" s="98"/>
      <c r="J89" s="219"/>
      <c r="K89" s="280"/>
      <c r="L89" s="98"/>
      <c r="M89" s="250"/>
      <c r="N89" s="250"/>
      <c r="O89" s="250"/>
      <c r="P89" s="128">
        <f t="shared" si="16"/>
        <v>0</v>
      </c>
      <c r="Q89" s="128">
        <f t="shared" si="17"/>
        <v>0</v>
      </c>
      <c r="R89" s="128">
        <f t="shared" si="18"/>
        <v>0</v>
      </c>
      <c r="S89" s="98"/>
      <c r="T89" s="98"/>
      <c r="U89" s="98"/>
      <c r="V89" s="98"/>
      <c r="W89" s="98"/>
      <c r="X89" s="98"/>
      <c r="Y89" s="101"/>
    </row>
    <row r="90" spans="1:25" s="88" customFormat="1" ht="32.25" customHeight="1">
      <c r="A90" s="217" t="s">
        <v>394</v>
      </c>
      <c r="B90" s="216" t="s">
        <v>395</v>
      </c>
      <c r="C90" s="216" t="s">
        <v>245</v>
      </c>
      <c r="D90" s="216" t="s">
        <v>245</v>
      </c>
      <c r="E90" s="135" t="s">
        <v>396</v>
      </c>
      <c r="F90" s="136"/>
      <c r="G90" s="219">
        <f>H90+I90</f>
        <v>300546.8</v>
      </c>
      <c r="H90" s="219">
        <f>H100+H115</f>
        <v>94238</v>
      </c>
      <c r="I90" s="137">
        <f>I100+I115+I134</f>
        <v>206308.8</v>
      </c>
      <c r="J90" s="219">
        <f>K90+L90</f>
        <v>894620.80000000016</v>
      </c>
      <c r="K90" s="280">
        <f>K100+K115</f>
        <v>81366.8</v>
      </c>
      <c r="L90" s="137">
        <f>L100+L115+L134</f>
        <v>813254.00000000012</v>
      </c>
      <c r="M90" s="126">
        <f>N90+O90</f>
        <v>1194835</v>
      </c>
      <c r="N90" s="126">
        <f>N115+N100</f>
        <v>9475</v>
      </c>
      <c r="O90" s="126">
        <f>O100+O115+O134</f>
        <v>1185360</v>
      </c>
      <c r="P90" s="128">
        <f t="shared" si="16"/>
        <v>300214.19999999984</v>
      </c>
      <c r="Q90" s="128">
        <f t="shared" si="17"/>
        <v>-71891.8</v>
      </c>
      <c r="R90" s="128">
        <f t="shared" si="18"/>
        <v>372105.99999999988</v>
      </c>
      <c r="S90" s="137">
        <f>T90+U90</f>
        <v>790000</v>
      </c>
      <c r="T90" s="137">
        <f>T115</f>
        <v>10000</v>
      </c>
      <c r="U90" s="137">
        <f>U100+U115+U134</f>
        <v>780000</v>
      </c>
      <c r="V90" s="137">
        <f>W90+X90</f>
        <v>1002000</v>
      </c>
      <c r="W90" s="137">
        <f>W115</f>
        <v>22000</v>
      </c>
      <c r="X90" s="137">
        <f>X100+X115+X134</f>
        <v>980000</v>
      </c>
      <c r="Y90" s="103"/>
    </row>
    <row r="91" spans="1:25" ht="12.75" hidden="1" customHeight="1">
      <c r="A91" s="96"/>
      <c r="B91" s="98"/>
      <c r="C91" s="98"/>
      <c r="D91" s="139"/>
      <c r="E91" s="140" t="s">
        <v>14</v>
      </c>
      <c r="F91" s="141"/>
      <c r="G91" s="219"/>
      <c r="H91" s="219"/>
      <c r="I91" s="139"/>
      <c r="J91" s="219"/>
      <c r="K91" s="280"/>
      <c r="L91" s="139"/>
      <c r="M91" s="250"/>
      <c r="N91" s="250"/>
      <c r="O91" s="250"/>
      <c r="P91" s="128">
        <f t="shared" si="16"/>
        <v>0</v>
      </c>
      <c r="Q91" s="128">
        <f t="shared" si="17"/>
        <v>0</v>
      </c>
      <c r="R91" s="128">
        <f t="shared" si="18"/>
        <v>0</v>
      </c>
      <c r="S91" s="139"/>
      <c r="T91" s="139"/>
      <c r="U91" s="139"/>
      <c r="V91" s="139"/>
      <c r="W91" s="139"/>
      <c r="X91" s="139"/>
      <c r="Y91" s="101"/>
    </row>
    <row r="92" spans="1:25" s="88" customFormat="1" ht="30.75" hidden="1" customHeight="1">
      <c r="A92" s="217" t="s">
        <v>397</v>
      </c>
      <c r="B92" s="216" t="s">
        <v>395</v>
      </c>
      <c r="C92" s="216" t="s">
        <v>312</v>
      </c>
      <c r="D92" s="216" t="s">
        <v>245</v>
      </c>
      <c r="E92" s="142" t="s">
        <v>398</v>
      </c>
      <c r="F92" s="143"/>
      <c r="G92" s="219"/>
      <c r="H92" s="219"/>
      <c r="I92" s="159"/>
      <c r="J92" s="219"/>
      <c r="K92" s="280"/>
      <c r="L92" s="159"/>
      <c r="M92" s="255"/>
      <c r="N92" s="255"/>
      <c r="O92" s="255"/>
      <c r="P92" s="128">
        <f t="shared" si="16"/>
        <v>0</v>
      </c>
      <c r="Q92" s="128">
        <f t="shared" si="17"/>
        <v>0</v>
      </c>
      <c r="R92" s="128">
        <f t="shared" si="18"/>
        <v>0</v>
      </c>
      <c r="S92" s="159"/>
      <c r="T92" s="159"/>
      <c r="U92" s="159"/>
      <c r="V92" s="159"/>
      <c r="W92" s="159"/>
      <c r="X92" s="159"/>
      <c r="Y92" s="103"/>
    </row>
    <row r="93" spans="1:25" ht="12.75" hidden="1" customHeight="1">
      <c r="A93" s="96"/>
      <c r="B93" s="98"/>
      <c r="C93" s="98"/>
      <c r="D93" s="139"/>
      <c r="E93" s="140" t="s">
        <v>210</v>
      </c>
      <c r="F93" s="141"/>
      <c r="G93" s="219"/>
      <c r="H93" s="219"/>
      <c r="I93" s="139"/>
      <c r="J93" s="219"/>
      <c r="K93" s="280"/>
      <c r="L93" s="139"/>
      <c r="M93" s="250"/>
      <c r="N93" s="250"/>
      <c r="O93" s="250"/>
      <c r="P93" s="128">
        <f t="shared" si="16"/>
        <v>0</v>
      </c>
      <c r="Q93" s="128">
        <f t="shared" si="17"/>
        <v>0</v>
      </c>
      <c r="R93" s="128">
        <f t="shared" si="18"/>
        <v>0</v>
      </c>
      <c r="S93" s="139"/>
      <c r="T93" s="139"/>
      <c r="U93" s="139"/>
      <c r="V93" s="139"/>
      <c r="W93" s="139"/>
      <c r="X93" s="139"/>
      <c r="Y93" s="101"/>
    </row>
    <row r="94" spans="1:25" ht="12.75" hidden="1" customHeight="1">
      <c r="A94" s="96" t="s">
        <v>399</v>
      </c>
      <c r="B94" s="98" t="s">
        <v>395</v>
      </c>
      <c r="C94" s="98" t="s">
        <v>312</v>
      </c>
      <c r="D94" s="98" t="s">
        <v>312</v>
      </c>
      <c r="E94" s="140" t="s">
        <v>400</v>
      </c>
      <c r="F94" s="141"/>
      <c r="G94" s="219"/>
      <c r="H94" s="219"/>
      <c r="I94" s="139"/>
      <c r="J94" s="219"/>
      <c r="K94" s="280"/>
      <c r="L94" s="139"/>
      <c r="M94" s="250"/>
      <c r="N94" s="250"/>
      <c r="O94" s="250"/>
      <c r="P94" s="128">
        <f t="shared" si="16"/>
        <v>0</v>
      </c>
      <c r="Q94" s="128">
        <f t="shared" si="17"/>
        <v>0</v>
      </c>
      <c r="R94" s="128">
        <f t="shared" si="18"/>
        <v>0</v>
      </c>
      <c r="S94" s="139"/>
      <c r="T94" s="139"/>
      <c r="U94" s="139"/>
      <c r="V94" s="139"/>
      <c r="W94" s="139"/>
      <c r="X94" s="139"/>
      <c r="Y94" s="101"/>
    </row>
    <row r="95" spans="1:25" ht="12.75" hidden="1" customHeight="1">
      <c r="A95" s="96"/>
      <c r="B95" s="98"/>
      <c r="C95" s="98"/>
      <c r="D95" s="139"/>
      <c r="E95" s="140" t="s">
        <v>14</v>
      </c>
      <c r="F95" s="141"/>
      <c r="G95" s="219"/>
      <c r="H95" s="219"/>
      <c r="I95" s="139"/>
      <c r="J95" s="219"/>
      <c r="K95" s="280"/>
      <c r="L95" s="139"/>
      <c r="M95" s="250"/>
      <c r="N95" s="250"/>
      <c r="O95" s="250"/>
      <c r="P95" s="128">
        <f t="shared" si="16"/>
        <v>0</v>
      </c>
      <c r="Q95" s="128">
        <f t="shared" si="17"/>
        <v>0</v>
      </c>
      <c r="R95" s="128">
        <f t="shared" si="18"/>
        <v>0</v>
      </c>
      <c r="S95" s="139"/>
      <c r="T95" s="139"/>
      <c r="U95" s="139"/>
      <c r="V95" s="139"/>
      <c r="W95" s="139"/>
      <c r="X95" s="139"/>
      <c r="Y95" s="101"/>
    </row>
    <row r="96" spans="1:25" s="88" customFormat="1" ht="45.75" hidden="1" customHeight="1">
      <c r="A96" s="217"/>
      <c r="B96" s="216"/>
      <c r="C96" s="216"/>
      <c r="D96" s="100"/>
      <c r="E96" s="142" t="s">
        <v>401</v>
      </c>
      <c r="F96" s="145"/>
      <c r="G96" s="219"/>
      <c r="H96" s="219"/>
      <c r="I96" s="146"/>
      <c r="J96" s="219"/>
      <c r="K96" s="280"/>
      <c r="L96" s="146"/>
      <c r="M96" s="254"/>
      <c r="N96" s="254"/>
      <c r="O96" s="254"/>
      <c r="P96" s="128">
        <f t="shared" si="16"/>
        <v>0</v>
      </c>
      <c r="Q96" s="128">
        <f t="shared" si="17"/>
        <v>0</v>
      </c>
      <c r="R96" s="128">
        <f t="shared" si="18"/>
        <v>0</v>
      </c>
      <c r="S96" s="146"/>
      <c r="T96" s="146"/>
      <c r="U96" s="146"/>
      <c r="V96" s="146"/>
      <c r="W96" s="146"/>
      <c r="X96" s="146"/>
      <c r="Y96" s="103"/>
    </row>
    <row r="97" spans="1:25" s="88" customFormat="1" ht="22.5" hidden="1" customHeight="1">
      <c r="A97" s="217"/>
      <c r="B97" s="216"/>
      <c r="C97" s="216"/>
      <c r="D97" s="100"/>
      <c r="E97" s="144" t="s">
        <v>336</v>
      </c>
      <c r="F97" s="147">
        <v>4239</v>
      </c>
      <c r="G97" s="219"/>
      <c r="H97" s="219"/>
      <c r="I97" s="216"/>
      <c r="J97" s="219"/>
      <c r="K97" s="280"/>
      <c r="L97" s="277"/>
      <c r="M97" s="278"/>
      <c r="N97" s="278"/>
      <c r="O97" s="278"/>
      <c r="P97" s="128">
        <f t="shared" si="16"/>
        <v>0</v>
      </c>
      <c r="Q97" s="128">
        <f t="shared" si="17"/>
        <v>0</v>
      </c>
      <c r="R97" s="128">
        <f t="shared" si="18"/>
        <v>0</v>
      </c>
      <c r="S97" s="216"/>
      <c r="T97" s="216"/>
      <c r="U97" s="216"/>
      <c r="V97" s="216"/>
      <c r="W97" s="216"/>
      <c r="X97" s="216"/>
      <c r="Y97" s="103"/>
    </row>
    <row r="98" spans="1:25" s="88" customFormat="1" ht="45.75" hidden="1" customHeight="1">
      <c r="A98" s="217"/>
      <c r="B98" s="216"/>
      <c r="C98" s="216"/>
      <c r="D98" s="100"/>
      <c r="E98" s="142" t="s">
        <v>402</v>
      </c>
      <c r="F98" s="145"/>
      <c r="G98" s="219"/>
      <c r="H98" s="219"/>
      <c r="I98" s="146"/>
      <c r="J98" s="219"/>
      <c r="K98" s="280"/>
      <c r="L98" s="146"/>
      <c r="M98" s="254"/>
      <c r="N98" s="254"/>
      <c r="O98" s="254"/>
      <c r="P98" s="128">
        <f t="shared" si="16"/>
        <v>0</v>
      </c>
      <c r="Q98" s="128">
        <f t="shared" si="17"/>
        <v>0</v>
      </c>
      <c r="R98" s="128">
        <f t="shared" si="18"/>
        <v>0</v>
      </c>
      <c r="S98" s="146"/>
      <c r="T98" s="146"/>
      <c r="U98" s="146"/>
      <c r="V98" s="146"/>
      <c r="W98" s="146"/>
      <c r="X98" s="146"/>
      <c r="Y98" s="103"/>
    </row>
    <row r="99" spans="1:25" s="88" customFormat="1" ht="22.5" hidden="1" customHeight="1">
      <c r="A99" s="217"/>
      <c r="B99" s="216"/>
      <c r="C99" s="216"/>
      <c r="D99" s="100"/>
      <c r="E99" s="144" t="s">
        <v>336</v>
      </c>
      <c r="F99" s="147">
        <v>4239</v>
      </c>
      <c r="G99" s="219"/>
      <c r="H99" s="219"/>
      <c r="I99" s="216"/>
      <c r="J99" s="219"/>
      <c r="K99" s="280"/>
      <c r="L99" s="277"/>
      <c r="M99" s="278"/>
      <c r="N99" s="278"/>
      <c r="O99" s="278"/>
      <c r="P99" s="128">
        <f t="shared" si="16"/>
        <v>0</v>
      </c>
      <c r="Q99" s="128">
        <f t="shared" si="17"/>
        <v>0</v>
      </c>
      <c r="R99" s="128">
        <f t="shared" si="18"/>
        <v>0</v>
      </c>
      <c r="S99" s="216"/>
      <c r="T99" s="216"/>
      <c r="U99" s="216"/>
      <c r="V99" s="216"/>
      <c r="W99" s="216"/>
      <c r="X99" s="216"/>
      <c r="Y99" s="103"/>
    </row>
    <row r="100" spans="1:25" s="88" customFormat="1" ht="32.25" customHeight="1">
      <c r="A100" s="217" t="s">
        <v>403</v>
      </c>
      <c r="B100" s="216" t="s">
        <v>395</v>
      </c>
      <c r="C100" s="216" t="s">
        <v>383</v>
      </c>
      <c r="D100" s="216" t="s">
        <v>245</v>
      </c>
      <c r="E100" s="142" t="s">
        <v>404</v>
      </c>
      <c r="F100" s="143"/>
      <c r="G100" s="219">
        <f>H100+I100</f>
        <v>74285.2</v>
      </c>
      <c r="H100" s="219">
        <f>H101</f>
        <v>74285.2</v>
      </c>
      <c r="I100" s="137">
        <f>I101</f>
        <v>0</v>
      </c>
      <c r="J100" s="219">
        <f>K100+L100</f>
        <v>128844</v>
      </c>
      <c r="K100" s="280">
        <f>K101</f>
        <v>77679.7</v>
      </c>
      <c r="L100" s="137">
        <f>L101</f>
        <v>51164.3</v>
      </c>
      <c r="M100" s="126">
        <f>M103</f>
        <v>21000</v>
      </c>
      <c r="N100" s="126">
        <f>N101</f>
        <v>0</v>
      </c>
      <c r="O100" s="126">
        <f>O103</f>
        <v>21000</v>
      </c>
      <c r="P100" s="128">
        <f t="shared" si="16"/>
        <v>-107844</v>
      </c>
      <c r="Q100" s="128">
        <f t="shared" si="17"/>
        <v>-77679.7</v>
      </c>
      <c r="R100" s="128">
        <f t="shared" si="18"/>
        <v>-30164.300000000003</v>
      </c>
      <c r="S100" s="219">
        <f>S103</f>
        <v>0</v>
      </c>
      <c r="T100" s="219">
        <v>0</v>
      </c>
      <c r="U100" s="219">
        <f>U103</f>
        <v>0</v>
      </c>
      <c r="V100" s="219">
        <f>V103</f>
        <v>0</v>
      </c>
      <c r="W100" s="219">
        <v>0</v>
      </c>
      <c r="X100" s="219">
        <f>X103</f>
        <v>0</v>
      </c>
      <c r="Y100" s="298" t="s">
        <v>571</v>
      </c>
    </row>
    <row r="101" spans="1:25" s="88" customFormat="1" ht="30" customHeight="1">
      <c r="A101" s="217" t="s">
        <v>403</v>
      </c>
      <c r="B101" s="163" t="s">
        <v>395</v>
      </c>
      <c r="C101" s="164">
        <v>2</v>
      </c>
      <c r="D101" s="164">
        <v>1</v>
      </c>
      <c r="E101" s="165" t="s">
        <v>405</v>
      </c>
      <c r="F101" s="143"/>
      <c r="G101" s="219">
        <f>H101+I101</f>
        <v>74285.2</v>
      </c>
      <c r="H101" s="219">
        <f>H102</f>
        <v>74285.2</v>
      </c>
      <c r="I101" s="137">
        <f>I103</f>
        <v>0</v>
      </c>
      <c r="J101" s="219">
        <f>K101+L101</f>
        <v>128844</v>
      </c>
      <c r="K101" s="280">
        <f>K102</f>
        <v>77679.7</v>
      </c>
      <c r="L101" s="137">
        <f>L103</f>
        <v>51164.3</v>
      </c>
      <c r="M101" s="126">
        <f>M102+M103</f>
        <v>21000</v>
      </c>
      <c r="N101" s="126">
        <f>N102</f>
        <v>0</v>
      </c>
      <c r="O101" s="126">
        <f>O103</f>
        <v>21000</v>
      </c>
      <c r="P101" s="128">
        <f t="shared" si="16"/>
        <v>-107844</v>
      </c>
      <c r="Q101" s="128">
        <f t="shared" si="17"/>
        <v>-77679.7</v>
      </c>
      <c r="R101" s="128">
        <f t="shared" si="18"/>
        <v>-30164.300000000003</v>
      </c>
      <c r="S101" s="219">
        <f>S102+S103</f>
        <v>0</v>
      </c>
      <c r="T101" s="219">
        <f>T102</f>
        <v>0</v>
      </c>
      <c r="U101" s="219">
        <v>0</v>
      </c>
      <c r="V101" s="219">
        <f>V102+V103</f>
        <v>0</v>
      </c>
      <c r="W101" s="219">
        <f>W102</f>
        <v>0</v>
      </c>
      <c r="X101" s="219">
        <v>0</v>
      </c>
      <c r="Y101" s="299"/>
    </row>
    <row r="102" spans="1:25" s="88" customFormat="1" ht="24" customHeight="1">
      <c r="A102" s="217"/>
      <c r="B102" s="163"/>
      <c r="C102" s="164"/>
      <c r="D102" s="164"/>
      <c r="E102" s="166" t="s">
        <v>338</v>
      </c>
      <c r="F102" s="147">
        <v>4729</v>
      </c>
      <c r="G102" s="219">
        <f>H102</f>
        <v>74285.2</v>
      </c>
      <c r="H102" s="219">
        <v>74285.2</v>
      </c>
      <c r="I102" s="137" t="s">
        <v>271</v>
      </c>
      <c r="J102" s="219">
        <f>K102</f>
        <v>77679.7</v>
      </c>
      <c r="K102" s="280">
        <v>77679.7</v>
      </c>
      <c r="L102" s="137" t="s">
        <v>271</v>
      </c>
      <c r="M102" s="126">
        <f>N102</f>
        <v>0</v>
      </c>
      <c r="N102" s="126">
        <v>0</v>
      </c>
      <c r="O102" s="126" t="s">
        <v>271</v>
      </c>
      <c r="P102" s="128">
        <v>0</v>
      </c>
      <c r="Q102" s="128">
        <v>0</v>
      </c>
      <c r="R102" s="128" t="s">
        <v>271</v>
      </c>
      <c r="S102" s="219">
        <v>0</v>
      </c>
      <c r="T102" s="219">
        <v>0</v>
      </c>
      <c r="U102" s="219" t="s">
        <v>271</v>
      </c>
      <c r="V102" s="219">
        <v>0</v>
      </c>
      <c r="W102" s="219">
        <v>0</v>
      </c>
      <c r="X102" s="219" t="s">
        <v>271</v>
      </c>
      <c r="Y102" s="299"/>
    </row>
    <row r="103" spans="1:25" s="88" customFormat="1" ht="27.75" customHeight="1">
      <c r="A103" s="217"/>
      <c r="B103" s="216"/>
      <c r="C103" s="216"/>
      <c r="D103" s="216"/>
      <c r="E103" s="167" t="s">
        <v>406</v>
      </c>
      <c r="F103" s="154">
        <v>5121</v>
      </c>
      <c r="G103" s="219">
        <f>I103</f>
        <v>0</v>
      </c>
      <c r="H103" s="219" t="s">
        <v>271</v>
      </c>
      <c r="I103" s="137">
        <v>0</v>
      </c>
      <c r="J103" s="219">
        <f>L103</f>
        <v>51164.3</v>
      </c>
      <c r="K103" s="280" t="s">
        <v>271</v>
      </c>
      <c r="L103" s="137">
        <v>51164.3</v>
      </c>
      <c r="M103" s="126">
        <f>O103</f>
        <v>21000</v>
      </c>
      <c r="N103" s="126" t="s">
        <v>271</v>
      </c>
      <c r="O103" s="126">
        <v>21000</v>
      </c>
      <c r="P103" s="128">
        <f t="shared" ref="P103:P110" si="19">M103-J103</f>
        <v>-30164.300000000003</v>
      </c>
      <c r="Q103" s="128" t="s">
        <v>271</v>
      </c>
      <c r="R103" s="128">
        <f t="shared" ref="R103:R110" si="20">O103-L103</f>
        <v>-30164.300000000003</v>
      </c>
      <c r="S103" s="219">
        <f>U103</f>
        <v>0</v>
      </c>
      <c r="T103" s="219" t="s">
        <v>271</v>
      </c>
      <c r="U103" s="219">
        <v>0</v>
      </c>
      <c r="V103" s="219">
        <f>X103</f>
        <v>0</v>
      </c>
      <c r="W103" s="219" t="s">
        <v>271</v>
      </c>
      <c r="X103" s="219">
        <v>0</v>
      </c>
      <c r="Y103" s="300"/>
    </row>
    <row r="104" spans="1:25" ht="12.75" hidden="1" customHeight="1">
      <c r="A104" s="96"/>
      <c r="B104" s="98"/>
      <c r="C104" s="98"/>
      <c r="D104" s="139"/>
      <c r="E104" s="140" t="s">
        <v>210</v>
      </c>
      <c r="F104" s="141"/>
      <c r="G104" s="219"/>
      <c r="H104" s="219"/>
      <c r="I104" s="139"/>
      <c r="J104" s="219"/>
      <c r="K104" s="280"/>
      <c r="L104" s="139"/>
      <c r="M104" s="250"/>
      <c r="N104" s="250"/>
      <c r="O104" s="250"/>
      <c r="P104" s="128">
        <f t="shared" si="19"/>
        <v>0</v>
      </c>
      <c r="Q104" s="128">
        <f t="shared" ref="Q104:Q110" si="21">N104-K104</f>
        <v>0</v>
      </c>
      <c r="R104" s="128">
        <f t="shared" si="20"/>
        <v>0</v>
      </c>
      <c r="S104" s="139"/>
      <c r="T104" s="139"/>
      <c r="U104" s="139"/>
      <c r="V104" s="139"/>
      <c r="W104" s="139"/>
      <c r="X104" s="139"/>
      <c r="Y104" s="101"/>
    </row>
    <row r="105" spans="1:25" ht="0.75" hidden="1" customHeight="1">
      <c r="A105" s="96" t="s">
        <v>407</v>
      </c>
      <c r="B105" s="98" t="s">
        <v>395</v>
      </c>
      <c r="C105" s="98" t="s">
        <v>383</v>
      </c>
      <c r="D105" s="98" t="s">
        <v>408</v>
      </c>
      <c r="E105" s="140" t="s">
        <v>409</v>
      </c>
      <c r="F105" s="141"/>
      <c r="G105" s="219"/>
      <c r="H105" s="219"/>
      <c r="I105" s="139"/>
      <c r="J105" s="219"/>
      <c r="K105" s="280"/>
      <c r="L105" s="139"/>
      <c r="M105" s="250"/>
      <c r="N105" s="250"/>
      <c r="O105" s="250"/>
      <c r="P105" s="128">
        <f t="shared" si="19"/>
        <v>0</v>
      </c>
      <c r="Q105" s="128">
        <f t="shared" si="21"/>
        <v>0</v>
      </c>
      <c r="R105" s="128">
        <f t="shared" si="20"/>
        <v>0</v>
      </c>
      <c r="S105" s="139"/>
      <c r="T105" s="139"/>
      <c r="U105" s="139"/>
      <c r="V105" s="139"/>
      <c r="W105" s="139"/>
      <c r="X105" s="139"/>
      <c r="Y105" s="101"/>
    </row>
    <row r="106" spans="1:25" ht="12.75" hidden="1" customHeight="1">
      <c r="A106" s="96"/>
      <c r="B106" s="98"/>
      <c r="C106" s="98"/>
      <c r="D106" s="139"/>
      <c r="E106" s="140" t="s">
        <v>14</v>
      </c>
      <c r="F106" s="141"/>
      <c r="G106" s="219"/>
      <c r="H106" s="219"/>
      <c r="I106" s="139"/>
      <c r="J106" s="219"/>
      <c r="K106" s="280"/>
      <c r="L106" s="139"/>
      <c r="M106" s="250"/>
      <c r="N106" s="250"/>
      <c r="O106" s="250"/>
      <c r="P106" s="128">
        <f t="shared" si="19"/>
        <v>0</v>
      </c>
      <c r="Q106" s="128">
        <f t="shared" si="21"/>
        <v>0</v>
      </c>
      <c r="R106" s="128">
        <f t="shared" si="20"/>
        <v>0</v>
      </c>
      <c r="S106" s="139"/>
      <c r="T106" s="139"/>
      <c r="U106" s="139"/>
      <c r="V106" s="139"/>
      <c r="W106" s="139"/>
      <c r="X106" s="139"/>
      <c r="Y106" s="101"/>
    </row>
    <row r="107" spans="1:25" s="88" customFormat="1" ht="24.75" hidden="1" customHeight="1">
      <c r="A107" s="217"/>
      <c r="B107" s="216"/>
      <c r="C107" s="216"/>
      <c r="D107" s="100"/>
      <c r="E107" s="142" t="s">
        <v>410</v>
      </c>
      <c r="F107" s="145"/>
      <c r="G107" s="219"/>
      <c r="H107" s="219"/>
      <c r="I107" s="100"/>
      <c r="J107" s="219"/>
      <c r="K107" s="280"/>
      <c r="L107" s="100"/>
      <c r="M107" s="254"/>
      <c r="N107" s="254"/>
      <c r="O107" s="254"/>
      <c r="P107" s="128">
        <f t="shared" si="19"/>
        <v>0</v>
      </c>
      <c r="Q107" s="128">
        <f t="shared" si="21"/>
        <v>0</v>
      </c>
      <c r="R107" s="128">
        <f t="shared" si="20"/>
        <v>0</v>
      </c>
      <c r="S107" s="100"/>
      <c r="T107" s="100"/>
      <c r="U107" s="100"/>
      <c r="V107" s="100"/>
      <c r="W107" s="100"/>
      <c r="X107" s="100"/>
      <c r="Y107" s="103"/>
    </row>
    <row r="108" spans="1:25" s="88" customFormat="1" ht="22.5" hidden="1" customHeight="1">
      <c r="A108" s="217"/>
      <c r="B108" s="216"/>
      <c r="C108" s="216"/>
      <c r="D108" s="100"/>
      <c r="E108" s="144" t="s">
        <v>411</v>
      </c>
      <c r="F108" s="147">
        <v>5112</v>
      </c>
      <c r="G108" s="219"/>
      <c r="H108" s="219"/>
      <c r="I108" s="216"/>
      <c r="J108" s="219"/>
      <c r="K108" s="280"/>
      <c r="L108" s="277"/>
      <c r="M108" s="278"/>
      <c r="N108" s="278"/>
      <c r="O108" s="278"/>
      <c r="P108" s="128">
        <f t="shared" si="19"/>
        <v>0</v>
      </c>
      <c r="Q108" s="128">
        <f t="shared" si="21"/>
        <v>0</v>
      </c>
      <c r="R108" s="128">
        <f t="shared" si="20"/>
        <v>0</v>
      </c>
      <c r="S108" s="216"/>
      <c r="T108" s="216"/>
      <c r="U108" s="216"/>
      <c r="V108" s="216"/>
      <c r="W108" s="216"/>
      <c r="X108" s="216"/>
      <c r="Y108" s="103"/>
    </row>
    <row r="109" spans="1:25" s="88" customFormat="1" ht="30" hidden="1" customHeight="1">
      <c r="A109" s="217" t="s">
        <v>412</v>
      </c>
      <c r="B109" s="216" t="s">
        <v>395</v>
      </c>
      <c r="C109" s="216" t="s">
        <v>353</v>
      </c>
      <c r="D109" s="216" t="s">
        <v>245</v>
      </c>
      <c r="E109" s="142" t="s">
        <v>413</v>
      </c>
      <c r="F109" s="143"/>
      <c r="G109" s="219"/>
      <c r="H109" s="219"/>
      <c r="I109" s="137"/>
      <c r="J109" s="219"/>
      <c r="K109" s="280"/>
      <c r="L109" s="137"/>
      <c r="M109" s="258"/>
      <c r="N109" s="258"/>
      <c r="O109" s="258"/>
      <c r="P109" s="128">
        <f t="shared" si="19"/>
        <v>0</v>
      </c>
      <c r="Q109" s="128">
        <f t="shared" si="21"/>
        <v>0</v>
      </c>
      <c r="R109" s="128">
        <f t="shared" si="20"/>
        <v>0</v>
      </c>
      <c r="S109" s="219"/>
      <c r="T109" s="219"/>
      <c r="U109" s="219"/>
      <c r="V109" s="219"/>
      <c r="W109" s="219"/>
      <c r="X109" s="219"/>
      <c r="Y109" s="103"/>
    </row>
    <row r="110" spans="1:25" ht="12.75" hidden="1" customHeight="1">
      <c r="A110" s="96"/>
      <c r="B110" s="98"/>
      <c r="C110" s="98"/>
      <c r="D110" s="139"/>
      <c r="E110" s="140" t="s">
        <v>210</v>
      </c>
      <c r="F110" s="141"/>
      <c r="G110" s="219"/>
      <c r="H110" s="219"/>
      <c r="I110" s="139"/>
      <c r="J110" s="219"/>
      <c r="K110" s="280"/>
      <c r="L110" s="139"/>
      <c r="M110" s="250"/>
      <c r="N110" s="250"/>
      <c r="O110" s="250"/>
      <c r="P110" s="128">
        <f t="shared" si="19"/>
        <v>0</v>
      </c>
      <c r="Q110" s="128">
        <f t="shared" si="21"/>
        <v>0</v>
      </c>
      <c r="R110" s="128">
        <f t="shared" si="20"/>
        <v>0</v>
      </c>
      <c r="S110" s="139"/>
      <c r="T110" s="139"/>
      <c r="U110" s="139"/>
      <c r="V110" s="139"/>
      <c r="W110" s="139"/>
      <c r="X110" s="139"/>
      <c r="Y110" s="101"/>
    </row>
    <row r="111" spans="1:25" ht="12.75" hidden="1" customHeight="1">
      <c r="A111" s="96"/>
      <c r="B111" s="98"/>
      <c r="C111" s="98"/>
      <c r="D111" s="139"/>
      <c r="E111" s="144" t="s">
        <v>411</v>
      </c>
      <c r="F111" s="141">
        <v>5112</v>
      </c>
      <c r="G111" s="219">
        <f>I111</f>
        <v>0</v>
      </c>
      <c r="H111" s="219"/>
      <c r="I111" s="139"/>
      <c r="J111" s="219">
        <f>L111</f>
        <v>0</v>
      </c>
      <c r="K111" s="280"/>
      <c r="L111" s="139"/>
      <c r="M111" s="250"/>
      <c r="N111" s="250"/>
      <c r="O111" s="250"/>
      <c r="P111" s="128"/>
      <c r="Q111" s="128"/>
      <c r="R111" s="128"/>
      <c r="S111" s="139"/>
      <c r="T111" s="139"/>
      <c r="U111" s="139"/>
      <c r="V111" s="139"/>
      <c r="W111" s="139"/>
      <c r="X111" s="139"/>
      <c r="Y111" s="101"/>
    </row>
    <row r="112" spans="1:25" s="88" customFormat="1" ht="24.75" hidden="1" customHeight="1">
      <c r="A112" s="217" t="s">
        <v>414</v>
      </c>
      <c r="B112" s="216" t="s">
        <v>395</v>
      </c>
      <c r="C112" s="216" t="s">
        <v>353</v>
      </c>
      <c r="D112" s="216" t="s">
        <v>360</v>
      </c>
      <c r="E112" s="144" t="s">
        <v>415</v>
      </c>
      <c r="F112" s="220"/>
      <c r="G112" s="219"/>
      <c r="H112" s="219"/>
      <c r="I112" s="100"/>
      <c r="J112" s="219"/>
      <c r="K112" s="280"/>
      <c r="L112" s="100"/>
      <c r="M112" s="278"/>
      <c r="N112" s="278"/>
      <c r="O112" s="278"/>
      <c r="P112" s="128">
        <f t="shared" ref="P112:R115" si="22">M112-J112</f>
        <v>0</v>
      </c>
      <c r="Q112" s="128">
        <f t="shared" si="22"/>
        <v>0</v>
      </c>
      <c r="R112" s="128">
        <f t="shared" si="22"/>
        <v>0</v>
      </c>
      <c r="S112" s="100"/>
      <c r="T112" s="100"/>
      <c r="U112" s="100"/>
      <c r="V112" s="100"/>
      <c r="W112" s="100"/>
      <c r="X112" s="100"/>
      <c r="Y112" s="103"/>
    </row>
    <row r="113" spans="1:25" ht="12.75" hidden="1" customHeight="1">
      <c r="A113" s="96"/>
      <c r="B113" s="98"/>
      <c r="C113" s="98"/>
      <c r="D113" s="139"/>
      <c r="E113" s="140" t="s">
        <v>14</v>
      </c>
      <c r="F113" s="141"/>
      <c r="G113" s="219"/>
      <c r="H113" s="219"/>
      <c r="I113" s="139"/>
      <c r="J113" s="219"/>
      <c r="K113" s="280"/>
      <c r="L113" s="139"/>
      <c r="M113" s="250"/>
      <c r="N113" s="250"/>
      <c r="O113" s="250"/>
      <c r="P113" s="128">
        <f t="shared" si="22"/>
        <v>0</v>
      </c>
      <c r="Q113" s="128">
        <f t="shared" si="22"/>
        <v>0</v>
      </c>
      <c r="R113" s="128">
        <f t="shared" si="22"/>
        <v>0</v>
      </c>
      <c r="S113" s="139"/>
      <c r="T113" s="139"/>
      <c r="U113" s="139"/>
      <c r="V113" s="139"/>
      <c r="W113" s="139"/>
      <c r="X113" s="139"/>
      <c r="Y113" s="101"/>
    </row>
    <row r="114" spans="1:25" s="88" customFormat="1" ht="21" hidden="1" customHeight="1">
      <c r="A114" s="217"/>
      <c r="B114" s="216"/>
      <c r="C114" s="216"/>
      <c r="D114" s="100"/>
      <c r="E114" s="144" t="s">
        <v>378</v>
      </c>
      <c r="F114" s="147">
        <v>5113</v>
      </c>
      <c r="G114" s="219"/>
      <c r="H114" s="219"/>
      <c r="I114" s="216"/>
      <c r="J114" s="219"/>
      <c r="K114" s="280"/>
      <c r="L114" s="277"/>
      <c r="M114" s="278"/>
      <c r="N114" s="278"/>
      <c r="O114" s="278"/>
      <c r="P114" s="128">
        <f t="shared" si="22"/>
        <v>0</v>
      </c>
      <c r="Q114" s="128">
        <f t="shared" si="22"/>
        <v>0</v>
      </c>
      <c r="R114" s="128">
        <f t="shared" si="22"/>
        <v>0</v>
      </c>
      <c r="S114" s="216"/>
      <c r="T114" s="216"/>
      <c r="U114" s="216"/>
      <c r="V114" s="216"/>
      <c r="W114" s="216"/>
      <c r="X114" s="216"/>
      <c r="Y114" s="103"/>
    </row>
    <row r="115" spans="1:25" s="88" customFormat="1" ht="21.75" customHeight="1">
      <c r="A115" s="217" t="s">
        <v>416</v>
      </c>
      <c r="B115" s="216" t="s">
        <v>395</v>
      </c>
      <c r="C115" s="216" t="s">
        <v>360</v>
      </c>
      <c r="D115" s="100" t="s">
        <v>245</v>
      </c>
      <c r="E115" s="142" t="s">
        <v>417</v>
      </c>
      <c r="F115" s="145"/>
      <c r="G115" s="219">
        <f>H115+I115</f>
        <v>244511.19999999998</v>
      </c>
      <c r="H115" s="219">
        <f>H117</f>
        <v>19952.8</v>
      </c>
      <c r="I115" s="100">
        <f>I117</f>
        <v>224558.4</v>
      </c>
      <c r="J115" s="219">
        <f>K115+L115</f>
        <v>772943.4</v>
      </c>
      <c r="K115" s="280">
        <f>K117</f>
        <v>3687.1</v>
      </c>
      <c r="L115" s="100">
        <f>L117</f>
        <v>769256.3</v>
      </c>
      <c r="M115" s="278">
        <f>M117</f>
        <v>1193835</v>
      </c>
      <c r="N115" s="278">
        <f>N117</f>
        <v>9475</v>
      </c>
      <c r="O115" s="278">
        <f>O117</f>
        <v>1184360</v>
      </c>
      <c r="P115" s="128">
        <f t="shared" si="22"/>
        <v>420891.6</v>
      </c>
      <c r="Q115" s="128">
        <f t="shared" si="22"/>
        <v>5787.9</v>
      </c>
      <c r="R115" s="128">
        <f t="shared" si="22"/>
        <v>415103.69999999995</v>
      </c>
      <c r="S115" s="100">
        <f t="shared" ref="S115:X115" si="23">S117</f>
        <v>810000</v>
      </c>
      <c r="T115" s="100">
        <f t="shared" si="23"/>
        <v>10000</v>
      </c>
      <c r="U115" s="100">
        <f t="shared" si="23"/>
        <v>800000</v>
      </c>
      <c r="V115" s="100">
        <f t="shared" si="23"/>
        <v>1022000</v>
      </c>
      <c r="W115" s="100">
        <f t="shared" si="23"/>
        <v>22000</v>
      </c>
      <c r="X115" s="100">
        <f t="shared" si="23"/>
        <v>1000000</v>
      </c>
      <c r="Y115" s="108"/>
    </row>
    <row r="116" spans="1:25" ht="12.75" customHeight="1">
      <c r="A116" s="96"/>
      <c r="B116" s="98"/>
      <c r="C116" s="98"/>
      <c r="D116" s="139"/>
      <c r="E116" s="140" t="s">
        <v>210</v>
      </c>
      <c r="F116" s="141"/>
      <c r="G116" s="219"/>
      <c r="H116" s="219"/>
      <c r="I116" s="100"/>
      <c r="J116" s="219"/>
      <c r="K116" s="280"/>
      <c r="L116" s="100"/>
      <c r="M116" s="250"/>
      <c r="N116" s="250"/>
      <c r="O116" s="250"/>
      <c r="P116" s="128"/>
      <c r="Q116" s="128"/>
      <c r="R116" s="128"/>
      <c r="S116" s="139"/>
      <c r="T116" s="139"/>
      <c r="U116" s="139"/>
      <c r="V116" s="139"/>
      <c r="W116" s="139"/>
      <c r="X116" s="139"/>
      <c r="Y116" s="108"/>
    </row>
    <row r="117" spans="1:25" s="88" customFormat="1" ht="21" customHeight="1">
      <c r="A117" s="217" t="s">
        <v>418</v>
      </c>
      <c r="B117" s="216" t="s">
        <v>395</v>
      </c>
      <c r="C117" s="216" t="s">
        <v>360</v>
      </c>
      <c r="D117" s="216" t="s">
        <v>312</v>
      </c>
      <c r="E117" s="144" t="s">
        <v>419</v>
      </c>
      <c r="F117" s="220"/>
      <c r="G117" s="219">
        <f>H117+I117</f>
        <v>244511.19999999998</v>
      </c>
      <c r="H117" s="219">
        <f>H121+H122</f>
        <v>19952.8</v>
      </c>
      <c r="I117" s="100">
        <f>I123</f>
        <v>224558.4</v>
      </c>
      <c r="J117" s="219">
        <f>K117+L117</f>
        <v>772943.4</v>
      </c>
      <c r="K117" s="280">
        <f>K121+K122</f>
        <v>3687.1</v>
      </c>
      <c r="L117" s="100">
        <f>L123</f>
        <v>769256.3</v>
      </c>
      <c r="M117" s="278">
        <f>N117+O117</f>
        <v>1193835</v>
      </c>
      <c r="N117" s="278">
        <f>N121</f>
        <v>9475</v>
      </c>
      <c r="O117" s="278">
        <f>O123</f>
        <v>1184360</v>
      </c>
      <c r="P117" s="128">
        <f>M117-J117</f>
        <v>420891.6</v>
      </c>
      <c r="Q117" s="128">
        <f>N117-K117</f>
        <v>5787.9</v>
      </c>
      <c r="R117" s="128">
        <f>O117-L117</f>
        <v>415103.69999999995</v>
      </c>
      <c r="S117" s="100">
        <f>T117+U117</f>
        <v>810000</v>
      </c>
      <c r="T117" s="100">
        <f>T121</f>
        <v>10000</v>
      </c>
      <c r="U117" s="100">
        <f>U123</f>
        <v>800000</v>
      </c>
      <c r="V117" s="100">
        <f>W117+X117</f>
        <v>1022000</v>
      </c>
      <c r="W117" s="100">
        <f>W121</f>
        <v>22000</v>
      </c>
      <c r="X117" s="100">
        <f>X123</f>
        <v>1000000</v>
      </c>
      <c r="Y117" s="346" t="s">
        <v>572</v>
      </c>
    </row>
    <row r="118" spans="1:25" ht="17.25" customHeight="1">
      <c r="A118" s="96"/>
      <c r="B118" s="98"/>
      <c r="C118" s="98"/>
      <c r="D118" s="139"/>
      <c r="E118" s="140" t="s">
        <v>14</v>
      </c>
      <c r="F118" s="141"/>
      <c r="G118" s="219"/>
      <c r="H118" s="219"/>
      <c r="I118" s="139"/>
      <c r="J118" s="219"/>
      <c r="K118" s="280"/>
      <c r="L118" s="139"/>
      <c r="M118" s="250"/>
      <c r="N118" s="250"/>
      <c r="O118" s="250"/>
      <c r="P118" s="128"/>
      <c r="Q118" s="128"/>
      <c r="R118" s="128"/>
      <c r="S118" s="139"/>
      <c r="T118" s="139"/>
      <c r="U118" s="139"/>
      <c r="V118" s="139"/>
      <c r="W118" s="139"/>
      <c r="X118" s="139"/>
      <c r="Y118" s="347"/>
    </row>
    <row r="119" spans="1:25" s="88" customFormat="1" ht="25.5" customHeight="1">
      <c r="A119" s="217"/>
      <c r="B119" s="216"/>
      <c r="C119" s="216"/>
      <c r="D119" s="100"/>
      <c r="E119" s="142" t="s">
        <v>421</v>
      </c>
      <c r="F119" s="145"/>
      <c r="G119" s="219"/>
      <c r="H119" s="219"/>
      <c r="I119" s="146"/>
      <c r="J119" s="219"/>
      <c r="K119" s="280"/>
      <c r="L119" s="146"/>
      <c r="M119" s="254"/>
      <c r="N119" s="254"/>
      <c r="O119" s="254"/>
      <c r="P119" s="128"/>
      <c r="Q119" s="128"/>
      <c r="R119" s="128"/>
      <c r="S119" s="146"/>
      <c r="T119" s="146"/>
      <c r="U119" s="146"/>
      <c r="V119" s="146"/>
      <c r="W119" s="146"/>
      <c r="X119" s="146"/>
      <c r="Y119" s="347"/>
    </row>
    <row r="120" spans="1:25" s="88" customFormat="1" ht="25.5" hidden="1" customHeight="1">
      <c r="A120" s="217"/>
      <c r="B120" s="216"/>
      <c r="C120" s="216"/>
      <c r="D120" s="100"/>
      <c r="E120" s="142"/>
      <c r="F120" s="168">
        <v>4239</v>
      </c>
      <c r="G120" s="219">
        <f>H120</f>
        <v>0</v>
      </c>
      <c r="H120" s="219"/>
      <c r="I120" s="146"/>
      <c r="J120" s="219">
        <f>K120</f>
        <v>0</v>
      </c>
      <c r="K120" s="280"/>
      <c r="L120" s="146"/>
      <c r="M120" s="254"/>
      <c r="N120" s="254"/>
      <c r="O120" s="254"/>
      <c r="P120" s="128"/>
      <c r="Q120" s="128"/>
      <c r="R120" s="128"/>
      <c r="S120" s="146"/>
      <c r="T120" s="146"/>
      <c r="U120" s="146"/>
      <c r="V120" s="146"/>
      <c r="W120" s="146"/>
      <c r="X120" s="146"/>
      <c r="Y120" s="347"/>
    </row>
    <row r="121" spans="1:25" s="88" customFormat="1" ht="25.5" customHeight="1">
      <c r="A121" s="217"/>
      <c r="B121" s="216"/>
      <c r="C121" s="216"/>
      <c r="D121" s="100"/>
      <c r="E121" s="144" t="s">
        <v>422</v>
      </c>
      <c r="F121" s="147">
        <v>4251</v>
      </c>
      <c r="G121" s="219">
        <f>H121</f>
        <v>4380.8999999999996</v>
      </c>
      <c r="H121" s="219">
        <v>4380.8999999999996</v>
      </c>
      <c r="I121" s="216" t="s">
        <v>271</v>
      </c>
      <c r="J121" s="219">
        <f>K121</f>
        <v>3687.1</v>
      </c>
      <c r="K121" s="280">
        <v>3687.1</v>
      </c>
      <c r="L121" s="277" t="s">
        <v>271</v>
      </c>
      <c r="M121" s="278">
        <f>N121</f>
        <v>9475</v>
      </c>
      <c r="N121" s="278">
        <v>9475</v>
      </c>
      <c r="O121" s="278" t="s">
        <v>271</v>
      </c>
      <c r="P121" s="128">
        <f>M121-J121</f>
        <v>5787.9</v>
      </c>
      <c r="Q121" s="128">
        <f>N121-K121</f>
        <v>5787.9</v>
      </c>
      <c r="R121" s="128" t="s">
        <v>271</v>
      </c>
      <c r="S121" s="102">
        <f>T121</f>
        <v>10000</v>
      </c>
      <c r="T121" s="102">
        <v>10000</v>
      </c>
      <c r="U121" s="102" t="s">
        <v>271</v>
      </c>
      <c r="V121" s="102">
        <f>W121</f>
        <v>22000</v>
      </c>
      <c r="W121" s="102">
        <v>22000</v>
      </c>
      <c r="X121" s="102" t="s">
        <v>271</v>
      </c>
      <c r="Y121" s="347"/>
    </row>
    <row r="122" spans="1:25" s="88" customFormat="1" ht="25.5" customHeight="1">
      <c r="A122" s="217"/>
      <c r="B122" s="216"/>
      <c r="C122" s="216"/>
      <c r="D122" s="100"/>
      <c r="E122" s="144"/>
      <c r="F122" s="147">
        <v>4831</v>
      </c>
      <c r="G122" s="219">
        <f>H122</f>
        <v>15571.9</v>
      </c>
      <c r="H122" s="219">
        <v>15571.9</v>
      </c>
      <c r="I122" s="216"/>
      <c r="J122" s="219">
        <f>K122</f>
        <v>0</v>
      </c>
      <c r="K122" s="280">
        <v>0</v>
      </c>
      <c r="L122" s="277"/>
      <c r="M122" s="278"/>
      <c r="N122" s="278"/>
      <c r="O122" s="278"/>
      <c r="P122" s="128"/>
      <c r="Q122" s="128"/>
      <c r="R122" s="128"/>
      <c r="S122" s="102"/>
      <c r="T122" s="102"/>
      <c r="U122" s="102"/>
      <c r="V122" s="102"/>
      <c r="W122" s="102"/>
      <c r="X122" s="102"/>
      <c r="Y122" s="347"/>
    </row>
    <row r="123" spans="1:25" s="88" customFormat="1" ht="25.5" customHeight="1">
      <c r="A123" s="217"/>
      <c r="B123" s="216"/>
      <c r="C123" s="216"/>
      <c r="D123" s="100"/>
      <c r="E123" s="144" t="s">
        <v>378</v>
      </c>
      <c r="F123" s="147">
        <v>5113</v>
      </c>
      <c r="G123" s="219">
        <f>I123</f>
        <v>224558.4</v>
      </c>
      <c r="H123" s="219" t="s">
        <v>271</v>
      </c>
      <c r="I123" s="216">
        <v>224558.4</v>
      </c>
      <c r="J123" s="219">
        <f>L123</f>
        <v>769256.3</v>
      </c>
      <c r="K123" s="280" t="s">
        <v>271</v>
      </c>
      <c r="L123" s="102">
        <v>769256.3</v>
      </c>
      <c r="M123" s="278">
        <f>O123</f>
        <v>1184360</v>
      </c>
      <c r="N123" s="278" t="s">
        <v>271</v>
      </c>
      <c r="O123" s="278">
        <v>1184360</v>
      </c>
      <c r="P123" s="128">
        <f t="shared" ref="P123:P134" si="24">M123-J123</f>
        <v>415103.69999999995</v>
      </c>
      <c r="Q123" s="128" t="s">
        <v>271</v>
      </c>
      <c r="R123" s="128">
        <f t="shared" ref="R123:R134" si="25">O123-L123</f>
        <v>415103.69999999995</v>
      </c>
      <c r="S123" s="102">
        <f>U123</f>
        <v>800000</v>
      </c>
      <c r="T123" s="102" t="s">
        <v>271</v>
      </c>
      <c r="U123" s="102">
        <v>800000</v>
      </c>
      <c r="V123" s="102">
        <f>X123</f>
        <v>1000000</v>
      </c>
      <c r="W123" s="102" t="s">
        <v>271</v>
      </c>
      <c r="X123" s="102">
        <v>1000000</v>
      </c>
      <c r="Y123" s="348"/>
    </row>
    <row r="124" spans="1:25" s="88" customFormat="1" ht="16.5" hidden="1" customHeight="1">
      <c r="A124" s="217"/>
      <c r="B124" s="216"/>
      <c r="C124" s="216"/>
      <c r="D124" s="100"/>
      <c r="E124" s="144" t="s">
        <v>411</v>
      </c>
      <c r="F124" s="147">
        <v>5112</v>
      </c>
      <c r="G124" s="219"/>
      <c r="H124" s="219"/>
      <c r="I124" s="216"/>
      <c r="J124" s="219"/>
      <c r="K124" s="280"/>
      <c r="L124" s="277"/>
      <c r="M124" s="278"/>
      <c r="N124" s="278"/>
      <c r="O124" s="278"/>
      <c r="P124" s="128">
        <f t="shared" si="24"/>
        <v>0</v>
      </c>
      <c r="Q124" s="128">
        <f t="shared" ref="Q124:Q133" si="26">N124-K124</f>
        <v>0</v>
      </c>
      <c r="R124" s="128">
        <f t="shared" si="25"/>
        <v>0</v>
      </c>
      <c r="S124" s="216"/>
      <c r="T124" s="216"/>
      <c r="U124" s="216"/>
      <c r="V124" s="216"/>
      <c r="W124" s="216"/>
      <c r="X124" s="216"/>
      <c r="Y124" s="95"/>
    </row>
    <row r="125" spans="1:25" s="88" customFormat="1" ht="25.5" hidden="1" customHeight="1">
      <c r="A125" s="217" t="s">
        <v>423</v>
      </c>
      <c r="B125" s="216" t="s">
        <v>395</v>
      </c>
      <c r="C125" s="216" t="s">
        <v>424</v>
      </c>
      <c r="D125" s="100" t="s">
        <v>245</v>
      </c>
      <c r="E125" s="142" t="s">
        <v>425</v>
      </c>
      <c r="F125" s="145"/>
      <c r="G125" s="219"/>
      <c r="H125" s="219"/>
      <c r="I125" s="146"/>
      <c r="J125" s="219"/>
      <c r="K125" s="280"/>
      <c r="L125" s="146"/>
      <c r="M125" s="254"/>
      <c r="N125" s="254"/>
      <c r="O125" s="254"/>
      <c r="P125" s="128">
        <f t="shared" si="24"/>
        <v>0</v>
      </c>
      <c r="Q125" s="128">
        <f t="shared" si="26"/>
        <v>0</v>
      </c>
      <c r="R125" s="128">
        <f t="shared" si="25"/>
        <v>0</v>
      </c>
      <c r="S125" s="146"/>
      <c r="T125" s="146"/>
      <c r="U125" s="146"/>
      <c r="V125" s="146"/>
      <c r="W125" s="146"/>
      <c r="X125" s="146"/>
      <c r="Y125" s="95"/>
    </row>
    <row r="126" spans="1:25" ht="12.75" hidden="1" customHeight="1">
      <c r="A126" s="96"/>
      <c r="B126" s="98"/>
      <c r="C126" s="98"/>
      <c r="D126" s="139"/>
      <c r="E126" s="140" t="s">
        <v>210</v>
      </c>
      <c r="F126" s="141"/>
      <c r="G126" s="219"/>
      <c r="H126" s="219"/>
      <c r="I126" s="139"/>
      <c r="J126" s="219"/>
      <c r="K126" s="280"/>
      <c r="L126" s="139"/>
      <c r="M126" s="250"/>
      <c r="N126" s="250"/>
      <c r="O126" s="250"/>
      <c r="P126" s="128">
        <f t="shared" si="24"/>
        <v>0</v>
      </c>
      <c r="Q126" s="128">
        <f t="shared" si="26"/>
        <v>0</v>
      </c>
      <c r="R126" s="128">
        <f t="shared" si="25"/>
        <v>0</v>
      </c>
      <c r="S126" s="139"/>
      <c r="T126" s="139"/>
      <c r="U126" s="139"/>
      <c r="V126" s="139"/>
      <c r="W126" s="139"/>
      <c r="X126" s="139"/>
      <c r="Y126" s="108"/>
    </row>
    <row r="127" spans="1:25" ht="12.75" hidden="1" customHeight="1">
      <c r="A127" s="96" t="s">
        <v>426</v>
      </c>
      <c r="B127" s="98" t="s">
        <v>395</v>
      </c>
      <c r="C127" s="98" t="s">
        <v>424</v>
      </c>
      <c r="D127" s="98" t="s">
        <v>353</v>
      </c>
      <c r="E127" s="140" t="s">
        <v>427</v>
      </c>
      <c r="F127" s="141"/>
      <c r="G127" s="219"/>
      <c r="H127" s="219"/>
      <c r="I127" s="139"/>
      <c r="J127" s="219"/>
      <c r="K127" s="280"/>
      <c r="L127" s="139"/>
      <c r="M127" s="250"/>
      <c r="N127" s="250"/>
      <c r="O127" s="250"/>
      <c r="P127" s="128">
        <f t="shared" si="24"/>
        <v>0</v>
      </c>
      <c r="Q127" s="128">
        <f t="shared" si="26"/>
        <v>0</v>
      </c>
      <c r="R127" s="128">
        <f t="shared" si="25"/>
        <v>0</v>
      </c>
      <c r="S127" s="139"/>
      <c r="T127" s="139"/>
      <c r="U127" s="139"/>
      <c r="V127" s="139"/>
      <c r="W127" s="139"/>
      <c r="X127" s="139"/>
      <c r="Y127" s="108"/>
    </row>
    <row r="128" spans="1:25" ht="12.75" hidden="1" customHeight="1">
      <c r="A128" s="96"/>
      <c r="B128" s="98"/>
      <c r="C128" s="98"/>
      <c r="D128" s="139"/>
      <c r="E128" s="140" t="s">
        <v>14</v>
      </c>
      <c r="F128" s="141"/>
      <c r="G128" s="219"/>
      <c r="H128" s="219"/>
      <c r="I128" s="139"/>
      <c r="J128" s="219"/>
      <c r="K128" s="280"/>
      <c r="L128" s="139"/>
      <c r="M128" s="250"/>
      <c r="N128" s="250"/>
      <c r="O128" s="250"/>
      <c r="P128" s="128">
        <f t="shared" si="24"/>
        <v>0</v>
      </c>
      <c r="Q128" s="128">
        <f t="shared" si="26"/>
        <v>0</v>
      </c>
      <c r="R128" s="128">
        <f t="shared" si="25"/>
        <v>0</v>
      </c>
      <c r="S128" s="139"/>
      <c r="T128" s="139"/>
      <c r="U128" s="139"/>
      <c r="V128" s="139"/>
      <c r="W128" s="139"/>
      <c r="X128" s="139"/>
      <c r="Y128" s="108"/>
    </row>
    <row r="129" spans="1:25" s="88" customFormat="1" ht="25.5" hidden="1" customHeight="1">
      <c r="A129" s="217"/>
      <c r="B129" s="216"/>
      <c r="C129" s="216"/>
      <c r="D129" s="100"/>
      <c r="E129" s="142" t="s">
        <v>428</v>
      </c>
      <c r="F129" s="145"/>
      <c r="G129" s="219"/>
      <c r="H129" s="219"/>
      <c r="I129" s="146"/>
      <c r="J129" s="219"/>
      <c r="K129" s="280"/>
      <c r="L129" s="146"/>
      <c r="M129" s="254"/>
      <c r="N129" s="254"/>
      <c r="O129" s="254"/>
      <c r="P129" s="128">
        <f t="shared" si="24"/>
        <v>0</v>
      </c>
      <c r="Q129" s="128">
        <f t="shared" si="26"/>
        <v>0</v>
      </c>
      <c r="R129" s="128">
        <f t="shared" si="25"/>
        <v>0</v>
      </c>
      <c r="S129" s="146"/>
      <c r="T129" s="146"/>
      <c r="U129" s="146"/>
      <c r="V129" s="146"/>
      <c r="W129" s="146"/>
      <c r="X129" s="146"/>
      <c r="Y129" s="95"/>
    </row>
    <row r="130" spans="1:25" s="88" customFormat="1" ht="21" hidden="1" customHeight="1">
      <c r="A130" s="217"/>
      <c r="B130" s="216"/>
      <c r="C130" s="216"/>
      <c r="D130" s="100"/>
      <c r="E130" s="144" t="s">
        <v>334</v>
      </c>
      <c r="F130" s="147">
        <v>4234</v>
      </c>
      <c r="G130" s="219"/>
      <c r="H130" s="219"/>
      <c r="I130" s="216"/>
      <c r="J130" s="219"/>
      <c r="K130" s="280"/>
      <c r="L130" s="277"/>
      <c r="M130" s="278"/>
      <c r="N130" s="278"/>
      <c r="O130" s="278"/>
      <c r="P130" s="128">
        <f t="shared" si="24"/>
        <v>0</v>
      </c>
      <c r="Q130" s="128">
        <f t="shared" si="26"/>
        <v>0</v>
      </c>
      <c r="R130" s="128">
        <f t="shared" si="25"/>
        <v>0</v>
      </c>
      <c r="S130" s="216"/>
      <c r="T130" s="216"/>
      <c r="U130" s="216"/>
      <c r="V130" s="216"/>
      <c r="W130" s="216"/>
      <c r="X130" s="216"/>
      <c r="Y130" s="95"/>
    </row>
    <row r="131" spans="1:25" s="88" customFormat="1" ht="21" hidden="1" customHeight="1">
      <c r="A131" s="217"/>
      <c r="B131" s="216"/>
      <c r="C131" s="216"/>
      <c r="D131" s="100"/>
      <c r="E131" s="144" t="s">
        <v>336</v>
      </c>
      <c r="F131" s="147">
        <v>4239</v>
      </c>
      <c r="G131" s="219"/>
      <c r="H131" s="219"/>
      <c r="I131" s="216"/>
      <c r="J131" s="219"/>
      <c r="K131" s="280"/>
      <c r="L131" s="277"/>
      <c r="M131" s="278"/>
      <c r="N131" s="278"/>
      <c r="O131" s="278"/>
      <c r="P131" s="128">
        <f t="shared" si="24"/>
        <v>0</v>
      </c>
      <c r="Q131" s="128">
        <f t="shared" si="26"/>
        <v>0</v>
      </c>
      <c r="R131" s="128">
        <f t="shared" si="25"/>
        <v>0</v>
      </c>
      <c r="S131" s="216"/>
      <c r="T131" s="216"/>
      <c r="U131" s="216"/>
      <c r="V131" s="216"/>
      <c r="W131" s="216"/>
      <c r="X131" s="216"/>
      <c r="Y131" s="95"/>
    </row>
    <row r="132" spans="1:25" s="88" customFormat="1" ht="21" hidden="1" customHeight="1">
      <c r="A132" s="217"/>
      <c r="B132" s="216"/>
      <c r="C132" s="216"/>
      <c r="D132" s="100"/>
      <c r="E132" s="144" t="s">
        <v>345</v>
      </c>
      <c r="F132" s="147">
        <v>4269</v>
      </c>
      <c r="G132" s="219"/>
      <c r="H132" s="219"/>
      <c r="I132" s="216"/>
      <c r="J132" s="219"/>
      <c r="K132" s="280"/>
      <c r="L132" s="277"/>
      <c r="M132" s="278"/>
      <c r="N132" s="278"/>
      <c r="O132" s="278"/>
      <c r="P132" s="128">
        <f t="shared" si="24"/>
        <v>0</v>
      </c>
      <c r="Q132" s="128">
        <f t="shared" si="26"/>
        <v>0</v>
      </c>
      <c r="R132" s="128">
        <f t="shared" si="25"/>
        <v>0</v>
      </c>
      <c r="S132" s="216"/>
      <c r="T132" s="216"/>
      <c r="U132" s="216"/>
      <c r="V132" s="216"/>
      <c r="W132" s="216"/>
      <c r="X132" s="216"/>
      <c r="Y132" s="95"/>
    </row>
    <row r="133" spans="1:25" s="88" customFormat="1" ht="21" hidden="1" customHeight="1">
      <c r="A133" s="217"/>
      <c r="B133" s="216"/>
      <c r="C133" s="216"/>
      <c r="D133" s="100"/>
      <c r="E133" s="144" t="s">
        <v>411</v>
      </c>
      <c r="F133" s="147">
        <v>5112</v>
      </c>
      <c r="G133" s="219"/>
      <c r="H133" s="219"/>
      <c r="I133" s="216"/>
      <c r="J133" s="219"/>
      <c r="K133" s="280"/>
      <c r="L133" s="277"/>
      <c r="M133" s="278"/>
      <c r="N133" s="278"/>
      <c r="O133" s="278"/>
      <c r="P133" s="128">
        <f t="shared" si="24"/>
        <v>0</v>
      </c>
      <c r="Q133" s="128">
        <f t="shared" si="26"/>
        <v>0</v>
      </c>
      <c r="R133" s="128">
        <f t="shared" si="25"/>
        <v>0</v>
      </c>
      <c r="S133" s="216"/>
      <c r="T133" s="216"/>
      <c r="U133" s="216"/>
      <c r="V133" s="216"/>
      <c r="W133" s="216"/>
      <c r="X133" s="216"/>
      <c r="Y133" s="95"/>
    </row>
    <row r="134" spans="1:25" s="88" customFormat="1" ht="38.25" customHeight="1">
      <c r="A134" s="217" t="s">
        <v>429</v>
      </c>
      <c r="B134" s="216" t="s">
        <v>395</v>
      </c>
      <c r="C134" s="216" t="s">
        <v>430</v>
      </c>
      <c r="D134" s="100" t="s">
        <v>245</v>
      </c>
      <c r="E134" s="142" t="s">
        <v>431</v>
      </c>
      <c r="F134" s="145"/>
      <c r="G134" s="100">
        <f>I134</f>
        <v>-18249.599999999999</v>
      </c>
      <c r="H134" s="219" t="s">
        <v>271</v>
      </c>
      <c r="I134" s="100">
        <f>I136</f>
        <v>-18249.599999999999</v>
      </c>
      <c r="J134" s="100">
        <f>L134</f>
        <v>-7166.6</v>
      </c>
      <c r="K134" s="280" t="s">
        <v>271</v>
      </c>
      <c r="L134" s="100">
        <f>L136</f>
        <v>-7166.6</v>
      </c>
      <c r="M134" s="278">
        <f>O134</f>
        <v>-20000</v>
      </c>
      <c r="N134" s="278" t="s">
        <v>271</v>
      </c>
      <c r="O134" s="278">
        <f>O136</f>
        <v>-20000</v>
      </c>
      <c r="P134" s="128">
        <f t="shared" si="24"/>
        <v>-12833.4</v>
      </c>
      <c r="Q134" s="128" t="s">
        <v>271</v>
      </c>
      <c r="R134" s="128">
        <f t="shared" si="25"/>
        <v>-12833.4</v>
      </c>
      <c r="S134" s="100">
        <f>U134</f>
        <v>-20000</v>
      </c>
      <c r="T134" s="100" t="s">
        <v>271</v>
      </c>
      <c r="U134" s="100">
        <f>U136</f>
        <v>-20000</v>
      </c>
      <c r="V134" s="100">
        <f>X134</f>
        <v>-20000</v>
      </c>
      <c r="W134" s="100" t="s">
        <v>271</v>
      </c>
      <c r="X134" s="100">
        <f>X136</f>
        <v>-20000</v>
      </c>
      <c r="Y134" s="313" t="s">
        <v>432</v>
      </c>
    </row>
    <row r="135" spans="1:25" ht="12.75" customHeight="1">
      <c r="A135" s="96"/>
      <c r="B135" s="98"/>
      <c r="C135" s="98"/>
      <c r="D135" s="139"/>
      <c r="E135" s="140" t="s">
        <v>210</v>
      </c>
      <c r="F135" s="141"/>
      <c r="G135" s="219"/>
      <c r="H135" s="219"/>
      <c r="I135" s="139"/>
      <c r="J135" s="219"/>
      <c r="K135" s="280"/>
      <c r="L135" s="139"/>
      <c r="M135" s="250"/>
      <c r="N135" s="250"/>
      <c r="O135" s="250"/>
      <c r="P135" s="128"/>
      <c r="Q135" s="128"/>
      <c r="R135" s="128"/>
      <c r="S135" s="139"/>
      <c r="T135" s="139"/>
      <c r="U135" s="139"/>
      <c r="V135" s="139"/>
      <c r="W135" s="139"/>
      <c r="X135" s="139"/>
      <c r="Y135" s="349"/>
    </row>
    <row r="136" spans="1:25" ht="28.5" customHeight="1">
      <c r="A136" s="96" t="s">
        <v>433</v>
      </c>
      <c r="B136" s="98" t="s">
        <v>395</v>
      </c>
      <c r="C136" s="98" t="s">
        <v>430</v>
      </c>
      <c r="D136" s="98" t="s">
        <v>312</v>
      </c>
      <c r="E136" s="140" t="s">
        <v>431</v>
      </c>
      <c r="F136" s="141"/>
      <c r="G136" s="100">
        <f>I136</f>
        <v>-18249.599999999999</v>
      </c>
      <c r="H136" s="219" t="s">
        <v>271</v>
      </c>
      <c r="I136" s="100">
        <v>-18249.599999999999</v>
      </c>
      <c r="J136" s="100">
        <f>L136</f>
        <v>-7166.6</v>
      </c>
      <c r="K136" s="280" t="s">
        <v>271</v>
      </c>
      <c r="L136" s="100">
        <f>L139+L141</f>
        <v>-7166.6</v>
      </c>
      <c r="M136" s="278">
        <f>O136</f>
        <v>-20000</v>
      </c>
      <c r="N136" s="278" t="s">
        <v>271</v>
      </c>
      <c r="O136" s="278">
        <f>O139+O141</f>
        <v>-20000</v>
      </c>
      <c r="P136" s="128">
        <f>M136-J136</f>
        <v>-12833.4</v>
      </c>
      <c r="Q136" s="128" t="s">
        <v>271</v>
      </c>
      <c r="R136" s="128">
        <f>O136-L136</f>
        <v>-12833.4</v>
      </c>
      <c r="S136" s="139">
        <f>U136</f>
        <v>-20000</v>
      </c>
      <c r="T136" s="139" t="s">
        <v>271</v>
      </c>
      <c r="U136" s="139">
        <f>U139+U141</f>
        <v>-20000</v>
      </c>
      <c r="V136" s="139">
        <f>X136</f>
        <v>-20000</v>
      </c>
      <c r="W136" s="139" t="s">
        <v>271</v>
      </c>
      <c r="X136" s="139">
        <f>X139+X141</f>
        <v>-20000</v>
      </c>
      <c r="Y136" s="349"/>
    </row>
    <row r="137" spans="1:25" ht="12.75" customHeight="1">
      <c r="A137" s="96"/>
      <c r="B137" s="98"/>
      <c r="C137" s="98"/>
      <c r="D137" s="139"/>
      <c r="E137" s="140" t="s">
        <v>14</v>
      </c>
      <c r="F137" s="141"/>
      <c r="G137" s="219"/>
      <c r="H137" s="219"/>
      <c r="I137" s="139"/>
      <c r="J137" s="219"/>
      <c r="K137" s="280"/>
      <c r="L137" s="139"/>
      <c r="M137" s="250"/>
      <c r="N137" s="250"/>
      <c r="O137" s="250"/>
      <c r="P137" s="128"/>
      <c r="Q137" s="128"/>
      <c r="R137" s="128"/>
      <c r="S137" s="139"/>
      <c r="T137" s="139"/>
      <c r="U137" s="139"/>
      <c r="V137" s="139"/>
      <c r="W137" s="139"/>
      <c r="X137" s="139"/>
      <c r="Y137" s="349"/>
    </row>
    <row r="138" spans="1:25" s="88" customFormat="1" ht="25.5" customHeight="1">
      <c r="A138" s="217"/>
      <c r="B138" s="216"/>
      <c r="C138" s="216"/>
      <c r="D138" s="100"/>
      <c r="E138" s="142" t="s">
        <v>434</v>
      </c>
      <c r="F138" s="145"/>
      <c r="G138" s="219"/>
      <c r="H138" s="219"/>
      <c r="I138" s="146"/>
      <c r="J138" s="219"/>
      <c r="K138" s="280"/>
      <c r="L138" s="146"/>
      <c r="M138" s="254"/>
      <c r="N138" s="254"/>
      <c r="O138" s="254"/>
      <c r="P138" s="128"/>
      <c r="Q138" s="128"/>
      <c r="R138" s="128"/>
      <c r="S138" s="146"/>
      <c r="T138" s="146"/>
      <c r="U138" s="146"/>
      <c r="V138" s="146"/>
      <c r="W138" s="146"/>
      <c r="X138" s="146"/>
      <c r="Y138" s="349"/>
    </row>
    <row r="139" spans="1:25" ht="19.5" customHeight="1">
      <c r="A139" s="96"/>
      <c r="B139" s="98"/>
      <c r="C139" s="98"/>
      <c r="D139" s="139"/>
      <c r="E139" s="140" t="s">
        <v>435</v>
      </c>
      <c r="F139" s="134">
        <v>8111</v>
      </c>
      <c r="G139" s="219">
        <f>I139</f>
        <v>-6066</v>
      </c>
      <c r="H139" s="219" t="s">
        <v>271</v>
      </c>
      <c r="I139" s="98">
        <v>-6066</v>
      </c>
      <c r="J139" s="219">
        <f>L139</f>
        <v>-1867.4</v>
      </c>
      <c r="K139" s="280" t="s">
        <v>271</v>
      </c>
      <c r="L139" s="98">
        <v>-1867.4</v>
      </c>
      <c r="M139" s="250">
        <f>O139</f>
        <v>-5000</v>
      </c>
      <c r="N139" s="250" t="s">
        <v>271</v>
      </c>
      <c r="O139" s="250">
        <v>-5000</v>
      </c>
      <c r="P139" s="128">
        <f>M139-J139</f>
        <v>-3132.6</v>
      </c>
      <c r="Q139" s="128" t="s">
        <v>271</v>
      </c>
      <c r="R139" s="128">
        <f>O139-L139</f>
        <v>-3132.6</v>
      </c>
      <c r="S139" s="98">
        <f>U139</f>
        <v>-5000</v>
      </c>
      <c r="T139" s="98" t="s">
        <v>271</v>
      </c>
      <c r="U139" s="98">
        <v>-5000</v>
      </c>
      <c r="V139" s="98">
        <f>X139</f>
        <v>-5000</v>
      </c>
      <c r="W139" s="98" t="s">
        <v>271</v>
      </c>
      <c r="X139" s="98">
        <v>-5000</v>
      </c>
      <c r="Y139" s="349"/>
    </row>
    <row r="140" spans="1:25" ht="12.75" customHeight="1">
      <c r="A140" s="96"/>
      <c r="B140" s="98"/>
      <c r="C140" s="98"/>
      <c r="D140" s="139"/>
      <c r="E140" s="140" t="s">
        <v>436</v>
      </c>
      <c r="F140" s="134">
        <v>8121</v>
      </c>
      <c r="G140" s="219"/>
      <c r="H140" s="219"/>
      <c r="I140" s="98"/>
      <c r="J140" s="219"/>
      <c r="K140" s="280"/>
      <c r="L140" s="98"/>
      <c r="M140" s="250"/>
      <c r="N140" s="250"/>
      <c r="O140" s="250"/>
      <c r="P140" s="128">
        <f>M140-J140</f>
        <v>0</v>
      </c>
      <c r="Q140" s="128">
        <f>N140-K140</f>
        <v>0</v>
      </c>
      <c r="R140" s="128">
        <f>O140-L140</f>
        <v>0</v>
      </c>
      <c r="S140" s="98"/>
      <c r="T140" s="98"/>
      <c r="U140" s="98"/>
      <c r="V140" s="98"/>
      <c r="W140" s="98"/>
      <c r="X140" s="98"/>
      <c r="Y140" s="349"/>
    </row>
    <row r="141" spans="1:25" ht="27" customHeight="1">
      <c r="A141" s="96"/>
      <c r="B141" s="98"/>
      <c r="C141" s="98"/>
      <c r="D141" s="139"/>
      <c r="E141" s="140" t="s">
        <v>437</v>
      </c>
      <c r="F141" s="134">
        <v>8411</v>
      </c>
      <c r="G141" s="219">
        <f>I141</f>
        <v>-12183.6</v>
      </c>
      <c r="H141" s="219" t="s">
        <v>271</v>
      </c>
      <c r="I141" s="216">
        <v>-12183.6</v>
      </c>
      <c r="J141" s="219">
        <f>L141</f>
        <v>-5299.2</v>
      </c>
      <c r="K141" s="280" t="s">
        <v>271</v>
      </c>
      <c r="L141" s="277">
        <v>-5299.2</v>
      </c>
      <c r="M141" s="278">
        <f>O141</f>
        <v>-15000</v>
      </c>
      <c r="N141" s="278" t="s">
        <v>271</v>
      </c>
      <c r="O141" s="278">
        <v>-15000</v>
      </c>
      <c r="P141" s="128">
        <f>M141-J141</f>
        <v>-9700.7999999999993</v>
      </c>
      <c r="Q141" s="128" t="s">
        <v>271</v>
      </c>
      <c r="R141" s="128">
        <f>O141-L141</f>
        <v>-9700.7999999999993</v>
      </c>
      <c r="S141" s="216">
        <f>U141</f>
        <v>-15000</v>
      </c>
      <c r="T141" s="216" t="s">
        <v>271</v>
      </c>
      <c r="U141" s="216">
        <v>-15000</v>
      </c>
      <c r="V141" s="216">
        <f>X141</f>
        <v>-15000</v>
      </c>
      <c r="W141" s="216" t="s">
        <v>271</v>
      </c>
      <c r="X141" s="216">
        <v>-15000</v>
      </c>
      <c r="Y141" s="314"/>
    </row>
    <row r="142" spans="1:25" s="88" customFormat="1" ht="25.5" customHeight="1">
      <c r="A142" s="217" t="s">
        <v>438</v>
      </c>
      <c r="B142" s="216" t="s">
        <v>439</v>
      </c>
      <c r="C142" s="216" t="s">
        <v>245</v>
      </c>
      <c r="D142" s="100" t="s">
        <v>245</v>
      </c>
      <c r="E142" s="142" t="s">
        <v>440</v>
      </c>
      <c r="F142" s="145"/>
      <c r="G142" s="219">
        <f>H142+I142</f>
        <v>123933.2</v>
      </c>
      <c r="H142" s="219">
        <f>H149+H163</f>
        <v>115644.2</v>
      </c>
      <c r="I142" s="100">
        <f>I155+I163</f>
        <v>8289</v>
      </c>
      <c r="J142" s="219">
        <f>K142+L142</f>
        <v>141931.9</v>
      </c>
      <c r="K142" s="280">
        <f>K144+K155+K163</f>
        <v>134266.4</v>
      </c>
      <c r="L142" s="100">
        <f>L155+L163</f>
        <v>7665.5</v>
      </c>
      <c r="M142" s="278">
        <f>N142+O142</f>
        <v>255101</v>
      </c>
      <c r="N142" s="278">
        <f>N144+N155+N163</f>
        <v>246101</v>
      </c>
      <c r="O142" s="278">
        <f>O163</f>
        <v>9000</v>
      </c>
      <c r="P142" s="128">
        <f>M142-J142</f>
        <v>113169.1</v>
      </c>
      <c r="Q142" s="128">
        <f>N142-K142</f>
        <v>111834.6</v>
      </c>
      <c r="R142" s="128" t="s">
        <v>271</v>
      </c>
      <c r="S142" s="100">
        <f>T142+U142</f>
        <v>195754</v>
      </c>
      <c r="T142" s="100">
        <f>T144+T155+T163</f>
        <v>186754</v>
      </c>
      <c r="U142" s="100">
        <f>U155+U163</f>
        <v>9000</v>
      </c>
      <c r="V142" s="100">
        <f>W142+X142</f>
        <v>170500</v>
      </c>
      <c r="W142" s="100">
        <f>W144+W155+W163</f>
        <v>160500</v>
      </c>
      <c r="X142" s="100">
        <f>X155+X163</f>
        <v>10000</v>
      </c>
      <c r="Y142" s="95"/>
    </row>
    <row r="143" spans="1:25" ht="12.75" customHeight="1">
      <c r="A143" s="96"/>
      <c r="B143" s="98"/>
      <c r="C143" s="98"/>
      <c r="D143" s="139"/>
      <c r="E143" s="140" t="s">
        <v>14</v>
      </c>
      <c r="F143" s="141"/>
      <c r="G143" s="219"/>
      <c r="H143" s="219"/>
      <c r="I143" s="139"/>
      <c r="J143" s="219"/>
      <c r="K143" s="280"/>
      <c r="L143" s="139"/>
      <c r="M143" s="250"/>
      <c r="N143" s="250"/>
      <c r="O143" s="250"/>
      <c r="P143" s="128"/>
      <c r="Q143" s="128"/>
      <c r="R143" s="128"/>
      <c r="S143" s="100"/>
      <c r="T143" s="100"/>
      <c r="U143" s="100"/>
      <c r="V143" s="100"/>
      <c r="W143" s="100"/>
      <c r="X143" s="100"/>
      <c r="Y143" s="108"/>
    </row>
    <row r="144" spans="1:25" s="88" customFormat="1" ht="25.5" customHeight="1">
      <c r="A144" s="217" t="s">
        <v>441</v>
      </c>
      <c r="B144" s="216" t="s">
        <v>439</v>
      </c>
      <c r="C144" s="216" t="s">
        <v>312</v>
      </c>
      <c r="D144" s="100" t="s">
        <v>245</v>
      </c>
      <c r="E144" s="142" t="s">
        <v>442</v>
      </c>
      <c r="F144" s="145"/>
      <c r="G144" s="219">
        <f>H144</f>
        <v>114700</v>
      </c>
      <c r="H144" s="219">
        <f>H146</f>
        <v>114700</v>
      </c>
      <c r="I144" s="146" t="s">
        <v>271</v>
      </c>
      <c r="J144" s="219">
        <f>K144</f>
        <v>126975</v>
      </c>
      <c r="K144" s="280">
        <f>K146</f>
        <v>126975</v>
      </c>
      <c r="L144" s="146" t="s">
        <v>271</v>
      </c>
      <c r="M144" s="278">
        <f>N144</f>
        <v>130000</v>
      </c>
      <c r="N144" s="278">
        <f>N146</f>
        <v>130000</v>
      </c>
      <c r="O144" s="254"/>
      <c r="P144" s="128">
        <f>M144-J144</f>
        <v>3025</v>
      </c>
      <c r="Q144" s="128">
        <f>N144-K144</f>
        <v>3025</v>
      </c>
      <c r="R144" s="128" t="s">
        <v>271</v>
      </c>
      <c r="S144" s="100">
        <f>T144</f>
        <v>135000</v>
      </c>
      <c r="T144" s="100">
        <f>T146</f>
        <v>135000</v>
      </c>
      <c r="U144" s="100" t="s">
        <v>271</v>
      </c>
      <c r="V144" s="100">
        <f>W144</f>
        <v>140000</v>
      </c>
      <c r="W144" s="100">
        <f>W146</f>
        <v>140000</v>
      </c>
      <c r="X144" s="100" t="s">
        <v>271</v>
      </c>
      <c r="Y144" s="342" t="s">
        <v>573</v>
      </c>
    </row>
    <row r="145" spans="1:25" ht="12.75" customHeight="1">
      <c r="A145" s="96"/>
      <c r="B145" s="98"/>
      <c r="C145" s="98"/>
      <c r="D145" s="139"/>
      <c r="E145" s="140" t="s">
        <v>210</v>
      </c>
      <c r="F145" s="141"/>
      <c r="G145" s="219"/>
      <c r="H145" s="219"/>
      <c r="I145" s="139"/>
      <c r="J145" s="219"/>
      <c r="K145" s="280"/>
      <c r="L145" s="139"/>
      <c r="M145" s="250"/>
      <c r="N145" s="250"/>
      <c r="O145" s="250"/>
      <c r="P145" s="128"/>
      <c r="Q145" s="128"/>
      <c r="R145" s="128"/>
      <c r="S145" s="100"/>
      <c r="T145" s="100"/>
      <c r="U145" s="100"/>
      <c r="V145" s="100"/>
      <c r="W145" s="100"/>
      <c r="X145" s="100"/>
      <c r="Y145" s="345"/>
    </row>
    <row r="146" spans="1:25" ht="22.5" customHeight="1">
      <c r="A146" s="96" t="s">
        <v>444</v>
      </c>
      <c r="B146" s="98" t="s">
        <v>439</v>
      </c>
      <c r="C146" s="98" t="s">
        <v>312</v>
      </c>
      <c r="D146" s="98" t="s">
        <v>312</v>
      </c>
      <c r="E146" s="140" t="s">
        <v>442</v>
      </c>
      <c r="F146" s="141"/>
      <c r="G146" s="219">
        <f>H146</f>
        <v>114700</v>
      </c>
      <c r="H146" s="219">
        <f>H149</f>
        <v>114700</v>
      </c>
      <c r="I146" s="139" t="s">
        <v>271</v>
      </c>
      <c r="J146" s="219">
        <f>K146</f>
        <v>126975</v>
      </c>
      <c r="K146" s="280">
        <f>K149</f>
        <v>126975</v>
      </c>
      <c r="L146" s="139" t="s">
        <v>271</v>
      </c>
      <c r="M146" s="278">
        <f>N146</f>
        <v>130000</v>
      </c>
      <c r="N146" s="278">
        <f>N149</f>
        <v>130000</v>
      </c>
      <c r="O146" s="250" t="s">
        <v>271</v>
      </c>
      <c r="P146" s="128">
        <f>M146-J146</f>
        <v>3025</v>
      </c>
      <c r="Q146" s="128">
        <f>N146-K146</f>
        <v>3025</v>
      </c>
      <c r="R146" s="128" t="s">
        <v>271</v>
      </c>
      <c r="S146" s="100">
        <f>T146</f>
        <v>135000</v>
      </c>
      <c r="T146" s="100">
        <f>T149</f>
        <v>135000</v>
      </c>
      <c r="U146" s="100" t="s">
        <v>271</v>
      </c>
      <c r="V146" s="100">
        <f>W146</f>
        <v>140000</v>
      </c>
      <c r="W146" s="100">
        <f>W149</f>
        <v>140000</v>
      </c>
      <c r="X146" s="100" t="s">
        <v>271</v>
      </c>
      <c r="Y146" s="345"/>
    </row>
    <row r="147" spans="1:25" ht="12.75" customHeight="1">
      <c r="A147" s="96"/>
      <c r="B147" s="98"/>
      <c r="C147" s="98"/>
      <c r="D147" s="139"/>
      <c r="E147" s="140" t="s">
        <v>14</v>
      </c>
      <c r="F147" s="141"/>
      <c r="G147" s="219"/>
      <c r="H147" s="219"/>
      <c r="I147" s="139"/>
      <c r="J147" s="219"/>
      <c r="K147" s="280"/>
      <c r="L147" s="139"/>
      <c r="M147" s="278"/>
      <c r="N147" s="278"/>
      <c r="O147" s="250"/>
      <c r="P147" s="128"/>
      <c r="Q147" s="128"/>
      <c r="R147" s="128"/>
      <c r="S147" s="100"/>
      <c r="T147" s="100"/>
      <c r="U147" s="100"/>
      <c r="V147" s="100"/>
      <c r="W147" s="100"/>
      <c r="X147" s="100"/>
      <c r="Y147" s="345"/>
    </row>
    <row r="148" spans="1:25" s="88" customFormat="1" ht="25.5" customHeight="1">
      <c r="A148" s="217"/>
      <c r="B148" s="216"/>
      <c r="C148" s="216"/>
      <c r="D148" s="100"/>
      <c r="E148" s="142" t="s">
        <v>445</v>
      </c>
      <c r="F148" s="145"/>
      <c r="G148" s="219"/>
      <c r="H148" s="219"/>
      <c r="I148" s="146"/>
      <c r="J148" s="219"/>
      <c r="K148" s="280"/>
      <c r="L148" s="146"/>
      <c r="M148" s="254"/>
      <c r="N148" s="254"/>
      <c r="O148" s="254"/>
      <c r="P148" s="128"/>
      <c r="Q148" s="128"/>
      <c r="R148" s="128"/>
      <c r="S148" s="100"/>
      <c r="T148" s="100"/>
      <c r="U148" s="100"/>
      <c r="V148" s="100"/>
      <c r="W148" s="100"/>
      <c r="X148" s="100"/>
      <c r="Y148" s="345"/>
    </row>
    <row r="149" spans="1:25" ht="45.75" customHeight="1">
      <c r="A149" s="96"/>
      <c r="B149" s="98"/>
      <c r="C149" s="98"/>
      <c r="D149" s="139"/>
      <c r="E149" s="166" t="s">
        <v>322</v>
      </c>
      <c r="F149" s="147">
        <v>4213</v>
      </c>
      <c r="G149" s="219">
        <f>H149</f>
        <v>114700</v>
      </c>
      <c r="H149" s="219">
        <v>114700</v>
      </c>
      <c r="I149" s="216" t="s">
        <v>271</v>
      </c>
      <c r="J149" s="219">
        <f>K149</f>
        <v>126975</v>
      </c>
      <c r="K149" s="280">
        <v>126975</v>
      </c>
      <c r="L149" s="277" t="s">
        <v>271</v>
      </c>
      <c r="M149" s="278">
        <f>N149</f>
        <v>130000</v>
      </c>
      <c r="N149" s="278">
        <v>130000</v>
      </c>
      <c r="O149" s="278" t="s">
        <v>271</v>
      </c>
      <c r="P149" s="128">
        <f>M149-J149</f>
        <v>3025</v>
      </c>
      <c r="Q149" s="128">
        <f>N149-K149</f>
        <v>3025</v>
      </c>
      <c r="R149" s="128" t="s">
        <v>271</v>
      </c>
      <c r="S149" s="102">
        <f>T149</f>
        <v>135000</v>
      </c>
      <c r="T149" s="102">
        <v>135000</v>
      </c>
      <c r="U149" s="216" t="s">
        <v>271</v>
      </c>
      <c r="V149" s="102">
        <f>W149</f>
        <v>140000</v>
      </c>
      <c r="W149" s="102">
        <v>140000</v>
      </c>
      <c r="X149" s="216" t="s">
        <v>271</v>
      </c>
      <c r="Y149" s="343"/>
    </row>
    <row r="150" spans="1:25" ht="12.75" hidden="1" customHeight="1">
      <c r="A150" s="96"/>
      <c r="B150" s="98"/>
      <c r="C150" s="98"/>
      <c r="D150" s="139"/>
      <c r="E150" s="169" t="s">
        <v>446</v>
      </c>
      <c r="F150" s="134">
        <v>4239</v>
      </c>
      <c r="G150" s="219">
        <f>H150</f>
        <v>0</v>
      </c>
      <c r="H150" s="219"/>
      <c r="I150" s="98"/>
      <c r="J150" s="219">
        <f>K150</f>
        <v>0</v>
      </c>
      <c r="K150" s="280"/>
      <c r="L150" s="98"/>
      <c r="M150" s="250"/>
      <c r="N150" s="250"/>
      <c r="O150" s="250"/>
      <c r="P150" s="128"/>
      <c r="Q150" s="128"/>
      <c r="R150" s="128"/>
      <c r="S150" s="98"/>
      <c r="T150" s="98"/>
      <c r="U150" s="98"/>
      <c r="V150" s="98"/>
      <c r="W150" s="98"/>
      <c r="X150" s="98"/>
      <c r="Y150" s="108"/>
    </row>
    <row r="151" spans="1:25" ht="12.75" hidden="1" customHeight="1">
      <c r="A151" s="96"/>
      <c r="B151" s="98"/>
      <c r="C151" s="98"/>
      <c r="D151" s="139"/>
      <c r="E151" s="140" t="s">
        <v>343</v>
      </c>
      <c r="F151" s="134">
        <v>4264</v>
      </c>
      <c r="G151" s="219">
        <f>H151</f>
        <v>0</v>
      </c>
      <c r="H151" s="219"/>
      <c r="I151" s="98"/>
      <c r="J151" s="219">
        <f>K151</f>
        <v>0</v>
      </c>
      <c r="K151" s="280"/>
      <c r="L151" s="98"/>
      <c r="M151" s="250"/>
      <c r="N151" s="250"/>
      <c r="O151" s="250"/>
      <c r="P151" s="128"/>
      <c r="Q151" s="128"/>
      <c r="R151" s="128"/>
      <c r="S151" s="98"/>
      <c r="T151" s="98"/>
      <c r="U151" s="98"/>
      <c r="V151" s="98"/>
      <c r="W151" s="98"/>
      <c r="X151" s="98"/>
      <c r="Y151" s="108"/>
    </row>
    <row r="152" spans="1:25" ht="12.75" hidden="1" customHeight="1">
      <c r="A152" s="96"/>
      <c r="B152" s="98"/>
      <c r="C152" s="98"/>
      <c r="D152" s="139"/>
      <c r="E152" s="170" t="s">
        <v>388</v>
      </c>
      <c r="F152" s="134">
        <v>4269</v>
      </c>
      <c r="G152" s="219">
        <f>H152</f>
        <v>0</v>
      </c>
      <c r="H152" s="219"/>
      <c r="I152" s="98"/>
      <c r="J152" s="219">
        <f>K152</f>
        <v>0</v>
      </c>
      <c r="K152" s="280"/>
      <c r="L152" s="98"/>
      <c r="M152" s="250"/>
      <c r="N152" s="250"/>
      <c r="O152" s="250"/>
      <c r="P152" s="128"/>
      <c r="Q152" s="128"/>
      <c r="R152" s="128"/>
      <c r="S152" s="98"/>
      <c r="T152" s="98"/>
      <c r="U152" s="98"/>
      <c r="V152" s="98"/>
      <c r="W152" s="98"/>
      <c r="X152" s="98"/>
      <c r="Y152" s="108"/>
    </row>
    <row r="153" spans="1:25" ht="12.75" hidden="1" customHeight="1">
      <c r="A153" s="96"/>
      <c r="B153" s="98"/>
      <c r="C153" s="98"/>
      <c r="D153" s="139"/>
      <c r="E153" s="140" t="s">
        <v>411</v>
      </c>
      <c r="F153" s="134">
        <v>5112</v>
      </c>
      <c r="G153" s="219"/>
      <c r="H153" s="219"/>
      <c r="I153" s="98"/>
      <c r="J153" s="219"/>
      <c r="K153" s="280"/>
      <c r="L153" s="98"/>
      <c r="M153" s="250"/>
      <c r="N153" s="250"/>
      <c r="O153" s="250"/>
      <c r="P153" s="128">
        <f t="shared" ref="P153:R155" si="27">M153-J153</f>
        <v>0</v>
      </c>
      <c r="Q153" s="128">
        <f t="shared" si="27"/>
        <v>0</v>
      </c>
      <c r="R153" s="128">
        <f t="shared" si="27"/>
        <v>0</v>
      </c>
      <c r="S153" s="98"/>
      <c r="T153" s="98"/>
      <c r="U153" s="98"/>
      <c r="V153" s="98"/>
      <c r="W153" s="98"/>
      <c r="X153" s="98"/>
      <c r="Y153" s="108"/>
    </row>
    <row r="154" spans="1:25" ht="9" hidden="1" customHeight="1">
      <c r="A154" s="96"/>
      <c r="B154" s="98"/>
      <c r="C154" s="98"/>
      <c r="D154" s="139"/>
      <c r="E154" s="140" t="s">
        <v>348</v>
      </c>
      <c r="F154" s="134">
        <v>5121</v>
      </c>
      <c r="G154" s="219"/>
      <c r="H154" s="219"/>
      <c r="I154" s="98"/>
      <c r="J154" s="219"/>
      <c r="K154" s="280"/>
      <c r="L154" s="98"/>
      <c r="M154" s="250"/>
      <c r="N154" s="250"/>
      <c r="O154" s="250"/>
      <c r="P154" s="128">
        <f t="shared" si="27"/>
        <v>0</v>
      </c>
      <c r="Q154" s="128">
        <f t="shared" si="27"/>
        <v>0</v>
      </c>
      <c r="R154" s="128">
        <f t="shared" si="27"/>
        <v>0</v>
      </c>
      <c r="S154" s="98"/>
      <c r="T154" s="98"/>
      <c r="U154" s="98"/>
      <c r="V154" s="98"/>
      <c r="W154" s="98"/>
      <c r="X154" s="98"/>
      <c r="Y154" s="108"/>
    </row>
    <row r="155" spans="1:25" s="88" customFormat="1" ht="36" customHeight="1">
      <c r="A155" s="217" t="s">
        <v>447</v>
      </c>
      <c r="B155" s="216" t="s">
        <v>439</v>
      </c>
      <c r="C155" s="216" t="s">
        <v>383</v>
      </c>
      <c r="D155" s="100" t="s">
        <v>245</v>
      </c>
      <c r="E155" s="142" t="s">
        <v>448</v>
      </c>
      <c r="F155" s="145"/>
      <c r="G155" s="219">
        <f>I155+H155</f>
        <v>0</v>
      </c>
      <c r="H155" s="219">
        <v>0</v>
      </c>
      <c r="I155" s="100">
        <f>I157</f>
        <v>0</v>
      </c>
      <c r="J155" s="219">
        <f>L155+K155</f>
        <v>0</v>
      </c>
      <c r="K155" s="280">
        <f>K157</f>
        <v>0</v>
      </c>
      <c r="L155" s="100">
        <f>L157</f>
        <v>0</v>
      </c>
      <c r="M155" s="278">
        <f>N155</f>
        <v>100601</v>
      </c>
      <c r="N155" s="278">
        <f>N157</f>
        <v>100601</v>
      </c>
      <c r="O155" s="254">
        <v>0</v>
      </c>
      <c r="P155" s="128">
        <f t="shared" si="27"/>
        <v>100601</v>
      </c>
      <c r="Q155" s="128">
        <f t="shared" si="27"/>
        <v>100601</v>
      </c>
      <c r="R155" s="128">
        <f t="shared" si="27"/>
        <v>0</v>
      </c>
      <c r="S155" s="100">
        <f>T155+U155</f>
        <v>36254</v>
      </c>
      <c r="T155" s="100">
        <f>T157</f>
        <v>36254</v>
      </c>
      <c r="U155" s="100">
        <f>U157</f>
        <v>0</v>
      </c>
      <c r="V155" s="100">
        <f>W155+X155</f>
        <v>5000</v>
      </c>
      <c r="W155" s="100">
        <f>W157</f>
        <v>5000</v>
      </c>
      <c r="X155" s="100">
        <f>X157</f>
        <v>0</v>
      </c>
      <c r="Y155" s="171"/>
    </row>
    <row r="156" spans="1:25" ht="12.75" customHeight="1">
      <c r="A156" s="96"/>
      <c r="B156" s="98"/>
      <c r="C156" s="98"/>
      <c r="D156" s="139"/>
      <c r="E156" s="140" t="s">
        <v>210</v>
      </c>
      <c r="F156" s="141"/>
      <c r="G156" s="219"/>
      <c r="H156" s="219"/>
      <c r="I156" s="139"/>
      <c r="J156" s="219"/>
      <c r="K156" s="280"/>
      <c r="L156" s="139"/>
      <c r="M156" s="250"/>
      <c r="N156" s="250"/>
      <c r="O156" s="250"/>
      <c r="P156" s="128"/>
      <c r="Q156" s="128"/>
      <c r="R156" s="128"/>
      <c r="S156" s="100"/>
      <c r="T156" s="100"/>
      <c r="U156" s="100"/>
      <c r="V156" s="100"/>
      <c r="W156" s="100"/>
      <c r="X156" s="100"/>
      <c r="Y156" s="109"/>
    </row>
    <row r="157" spans="1:25" ht="30" customHeight="1">
      <c r="A157" s="96" t="s">
        <v>449</v>
      </c>
      <c r="B157" s="98" t="s">
        <v>439</v>
      </c>
      <c r="C157" s="98" t="s">
        <v>383</v>
      </c>
      <c r="D157" s="98" t="s">
        <v>312</v>
      </c>
      <c r="E157" s="140" t="s">
        <v>448</v>
      </c>
      <c r="F157" s="141"/>
      <c r="G157" s="219">
        <f>I157</f>
        <v>0</v>
      </c>
      <c r="H157" s="219">
        <v>0</v>
      </c>
      <c r="I157" s="100">
        <f>I161</f>
        <v>0</v>
      </c>
      <c r="J157" s="219">
        <f>L157+K157</f>
        <v>0</v>
      </c>
      <c r="K157" s="280">
        <f>K159+K160</f>
        <v>0</v>
      </c>
      <c r="L157" s="100">
        <f>L161</f>
        <v>0</v>
      </c>
      <c r="M157" s="278">
        <f>M159</f>
        <v>3500</v>
      </c>
      <c r="N157" s="278">
        <f>N159+N160</f>
        <v>100601</v>
      </c>
      <c r="O157" s="278">
        <v>0</v>
      </c>
      <c r="P157" s="100">
        <f>Q157+R157</f>
        <v>100601</v>
      </c>
      <c r="Q157" s="100">
        <f>N157-K157</f>
        <v>100601</v>
      </c>
      <c r="R157" s="100">
        <f>O157-L157</f>
        <v>0</v>
      </c>
      <c r="S157" s="100">
        <f>T157</f>
        <v>36254</v>
      </c>
      <c r="T157" s="100">
        <f>T159+T160</f>
        <v>36254</v>
      </c>
      <c r="U157" s="100">
        <f>U162</f>
        <v>0</v>
      </c>
      <c r="V157" s="100">
        <f>W157</f>
        <v>5000</v>
      </c>
      <c r="W157" s="100">
        <f>W159+W160</f>
        <v>5000</v>
      </c>
      <c r="X157" s="100">
        <f>X162</f>
        <v>0</v>
      </c>
      <c r="Y157" s="298" t="s">
        <v>574</v>
      </c>
    </row>
    <row r="158" spans="1:25" ht="12.75" customHeight="1">
      <c r="A158" s="96"/>
      <c r="B158" s="98"/>
      <c r="C158" s="98"/>
      <c r="D158" s="139"/>
      <c r="E158" s="140" t="s">
        <v>14</v>
      </c>
      <c r="F158" s="141"/>
      <c r="G158" s="219"/>
      <c r="H158" s="219"/>
      <c r="I158" s="139"/>
      <c r="J158" s="219"/>
      <c r="K158" s="280"/>
      <c r="L158" s="139"/>
      <c r="M158" s="250"/>
      <c r="N158" s="250"/>
      <c r="O158" s="250"/>
      <c r="P158" s="100"/>
      <c r="Q158" s="100"/>
      <c r="R158" s="100"/>
      <c r="S158" s="100"/>
      <c r="T158" s="100"/>
      <c r="U158" s="100"/>
      <c r="V158" s="100"/>
      <c r="W158" s="100"/>
      <c r="X158" s="100"/>
      <c r="Y158" s="299"/>
    </row>
    <row r="159" spans="1:25" ht="24.75" customHeight="1">
      <c r="A159" s="96"/>
      <c r="B159" s="98"/>
      <c r="C159" s="98"/>
      <c r="D159" s="139"/>
      <c r="E159" s="153" t="s">
        <v>387</v>
      </c>
      <c r="F159" s="154">
        <v>4251</v>
      </c>
      <c r="G159" s="219">
        <f>H159</f>
        <v>0</v>
      </c>
      <c r="H159" s="219">
        <v>0</v>
      </c>
      <c r="I159" s="139" t="s">
        <v>271</v>
      </c>
      <c r="J159" s="219">
        <f>K159</f>
        <v>0</v>
      </c>
      <c r="K159" s="280">
        <v>0</v>
      </c>
      <c r="L159" s="139" t="s">
        <v>271</v>
      </c>
      <c r="M159" s="278">
        <f>N159</f>
        <v>3500</v>
      </c>
      <c r="N159" s="278">
        <v>3500</v>
      </c>
      <c r="O159" s="278" t="s">
        <v>271</v>
      </c>
      <c r="P159" s="100">
        <f>M159-J159</f>
        <v>3500</v>
      </c>
      <c r="Q159" s="100">
        <f>N159-K159</f>
        <v>3500</v>
      </c>
      <c r="R159" s="100" t="s">
        <v>271</v>
      </c>
      <c r="S159" s="100">
        <f>T159</f>
        <v>3500</v>
      </c>
      <c r="T159" s="100">
        <v>3500</v>
      </c>
      <c r="U159" s="100" t="s">
        <v>271</v>
      </c>
      <c r="V159" s="100">
        <f>W159</f>
        <v>5000</v>
      </c>
      <c r="W159" s="100">
        <v>5000</v>
      </c>
      <c r="X159" s="100" t="s">
        <v>271</v>
      </c>
      <c r="Y159" s="299"/>
    </row>
    <row r="160" spans="1:25" ht="24.75" customHeight="1">
      <c r="A160" s="96"/>
      <c r="B160" s="98"/>
      <c r="C160" s="98"/>
      <c r="D160" s="139"/>
      <c r="E160" s="153"/>
      <c r="F160" s="172">
        <v>4657</v>
      </c>
      <c r="G160" s="219"/>
      <c r="H160" s="219"/>
      <c r="I160" s="139"/>
      <c r="J160" s="219">
        <f>K160</f>
        <v>0</v>
      </c>
      <c r="K160" s="280">
        <v>0</v>
      </c>
      <c r="L160" s="139"/>
      <c r="M160" s="278">
        <f>N160</f>
        <v>97101</v>
      </c>
      <c r="N160" s="278">
        <v>97101</v>
      </c>
      <c r="O160" s="278"/>
      <c r="P160" s="100">
        <f>M160-J160</f>
        <v>97101</v>
      </c>
      <c r="Q160" s="100">
        <f>N160-K160</f>
        <v>97101</v>
      </c>
      <c r="R160" s="100"/>
      <c r="S160" s="100">
        <f>T160</f>
        <v>32754</v>
      </c>
      <c r="T160" s="100">
        <v>32754</v>
      </c>
      <c r="U160" s="100"/>
      <c r="V160" s="100">
        <f>W160</f>
        <v>0</v>
      </c>
      <c r="W160" s="100">
        <v>0</v>
      </c>
      <c r="X160" s="100"/>
      <c r="Y160" s="299"/>
    </row>
    <row r="161" spans="1:25" ht="24.75" customHeight="1">
      <c r="A161" s="96"/>
      <c r="B161" s="98"/>
      <c r="C161" s="98"/>
      <c r="D161" s="139"/>
      <c r="E161" s="140" t="s">
        <v>411</v>
      </c>
      <c r="F161" s="147">
        <v>5112</v>
      </c>
      <c r="G161" s="219">
        <f>I161</f>
        <v>0</v>
      </c>
      <c r="H161" s="219" t="s">
        <v>271</v>
      </c>
      <c r="I161" s="100">
        <v>0</v>
      </c>
      <c r="J161" s="219">
        <f>L161</f>
        <v>0</v>
      </c>
      <c r="K161" s="280" t="s">
        <v>271</v>
      </c>
      <c r="L161" s="100">
        <v>0</v>
      </c>
      <c r="M161" s="278">
        <f>O161</f>
        <v>0</v>
      </c>
      <c r="N161" s="278" t="s">
        <v>271</v>
      </c>
      <c r="O161" s="278">
        <v>0</v>
      </c>
      <c r="P161" s="100">
        <v>0</v>
      </c>
      <c r="Q161" s="100" t="s">
        <v>271</v>
      </c>
      <c r="R161" s="100">
        <v>0</v>
      </c>
      <c r="S161" s="100">
        <f>U161</f>
        <v>0</v>
      </c>
      <c r="T161" s="100" t="s">
        <v>271</v>
      </c>
      <c r="U161" s="100">
        <v>0</v>
      </c>
      <c r="V161" s="100">
        <f>X161</f>
        <v>0</v>
      </c>
      <c r="W161" s="100" t="s">
        <v>271</v>
      </c>
      <c r="X161" s="100">
        <v>0</v>
      </c>
      <c r="Y161" s="299"/>
    </row>
    <row r="162" spans="1:25" ht="24" customHeight="1">
      <c r="A162" s="96"/>
      <c r="B162" s="98"/>
      <c r="C162" s="98"/>
      <c r="D162" s="139"/>
      <c r="E162" s="140" t="s">
        <v>378</v>
      </c>
      <c r="F162" s="147">
        <v>5113</v>
      </c>
      <c r="G162" s="219"/>
      <c r="H162" s="219" t="s">
        <v>271</v>
      </c>
      <c r="I162" s="98"/>
      <c r="J162" s="219"/>
      <c r="K162" s="280" t="s">
        <v>271</v>
      </c>
      <c r="L162" s="98"/>
      <c r="M162" s="278">
        <f>O162</f>
        <v>0</v>
      </c>
      <c r="N162" s="278" t="s">
        <v>271</v>
      </c>
      <c r="O162" s="278">
        <v>0</v>
      </c>
      <c r="P162" s="100">
        <f>M162-J162</f>
        <v>0</v>
      </c>
      <c r="Q162" s="100" t="s">
        <v>271</v>
      </c>
      <c r="R162" s="100">
        <f>O162-L162</f>
        <v>0</v>
      </c>
      <c r="S162" s="102">
        <f>U162</f>
        <v>0</v>
      </c>
      <c r="T162" s="216" t="s">
        <v>271</v>
      </c>
      <c r="U162" s="102">
        <v>0</v>
      </c>
      <c r="V162" s="102">
        <f>X162</f>
        <v>0</v>
      </c>
      <c r="W162" s="216" t="s">
        <v>271</v>
      </c>
      <c r="X162" s="102">
        <v>0</v>
      </c>
      <c r="Y162" s="300"/>
    </row>
    <row r="163" spans="1:25" s="88" customFormat="1" ht="46.5" customHeight="1">
      <c r="A163" s="217" t="s">
        <v>451</v>
      </c>
      <c r="B163" s="216" t="s">
        <v>439</v>
      </c>
      <c r="C163" s="216" t="s">
        <v>369</v>
      </c>
      <c r="D163" s="100" t="s">
        <v>245</v>
      </c>
      <c r="E163" s="142" t="s">
        <v>452</v>
      </c>
      <c r="F163" s="145"/>
      <c r="G163" s="219">
        <f>H163+I163</f>
        <v>9233.2000000000007</v>
      </c>
      <c r="H163" s="219">
        <f>H165</f>
        <v>944.2</v>
      </c>
      <c r="I163" s="100">
        <f>I165</f>
        <v>8289</v>
      </c>
      <c r="J163" s="219">
        <f>K163+L163</f>
        <v>14956.9</v>
      </c>
      <c r="K163" s="280">
        <f>K165</f>
        <v>7291.4</v>
      </c>
      <c r="L163" s="100">
        <f>L165</f>
        <v>7665.5</v>
      </c>
      <c r="M163" s="254">
        <f>N163+O163</f>
        <v>24500</v>
      </c>
      <c r="N163" s="278">
        <f>N165</f>
        <v>15500</v>
      </c>
      <c r="O163" s="278">
        <f>O165</f>
        <v>9000</v>
      </c>
      <c r="P163" s="128">
        <f>M163-J163</f>
        <v>9543.1</v>
      </c>
      <c r="Q163" s="128">
        <f>N163-K163</f>
        <v>8208.6</v>
      </c>
      <c r="R163" s="128">
        <f>O163-L163</f>
        <v>1334.5</v>
      </c>
      <c r="S163" s="100">
        <f>T163+U163</f>
        <v>24500</v>
      </c>
      <c r="T163" s="100">
        <f>T165</f>
        <v>15500</v>
      </c>
      <c r="U163" s="100">
        <f>U165</f>
        <v>9000</v>
      </c>
      <c r="V163" s="100">
        <f>W163+X163</f>
        <v>25500</v>
      </c>
      <c r="W163" s="100">
        <f>W165</f>
        <v>15500</v>
      </c>
      <c r="X163" s="100">
        <f>X165</f>
        <v>10000</v>
      </c>
      <c r="Y163" s="171"/>
    </row>
    <row r="164" spans="1:25" ht="12.75" customHeight="1">
      <c r="A164" s="96"/>
      <c r="B164" s="98"/>
      <c r="C164" s="98"/>
      <c r="D164" s="139"/>
      <c r="E164" s="140" t="s">
        <v>210</v>
      </c>
      <c r="F164" s="141"/>
      <c r="G164" s="219"/>
      <c r="H164" s="219"/>
      <c r="I164" s="139"/>
      <c r="J164" s="219"/>
      <c r="K164" s="280"/>
      <c r="L164" s="139"/>
      <c r="M164" s="250"/>
      <c r="N164" s="250"/>
      <c r="O164" s="250"/>
      <c r="P164" s="128"/>
      <c r="Q164" s="128"/>
      <c r="R164" s="128"/>
      <c r="S164" s="139"/>
      <c r="T164" s="139"/>
      <c r="U164" s="139"/>
      <c r="V164" s="139"/>
      <c r="W164" s="139"/>
      <c r="X164" s="139"/>
      <c r="Y164" s="109"/>
    </row>
    <row r="165" spans="1:25" ht="12.75" customHeight="1">
      <c r="A165" s="96" t="s">
        <v>453</v>
      </c>
      <c r="B165" s="98" t="s">
        <v>439</v>
      </c>
      <c r="C165" s="98" t="s">
        <v>369</v>
      </c>
      <c r="D165" s="98" t="s">
        <v>312</v>
      </c>
      <c r="E165" s="140" t="s">
        <v>452</v>
      </c>
      <c r="F165" s="141"/>
      <c r="G165" s="219">
        <f>H165+I165</f>
        <v>9233.2000000000007</v>
      </c>
      <c r="H165" s="138">
        <f>H167+H168+H169</f>
        <v>944.2</v>
      </c>
      <c r="I165" s="100">
        <f>I172</f>
        <v>8289</v>
      </c>
      <c r="J165" s="219">
        <f>K165+L165</f>
        <v>14956.9</v>
      </c>
      <c r="K165" s="138">
        <f>K167+K168+K169</f>
        <v>7291.4</v>
      </c>
      <c r="L165" s="100">
        <f>L172</f>
        <v>7665.5</v>
      </c>
      <c r="M165" s="250">
        <f>N165+O165</f>
        <v>24500</v>
      </c>
      <c r="N165" s="250">
        <f>N167+N168+N169</f>
        <v>15500</v>
      </c>
      <c r="O165" s="250">
        <f>O170+O172</f>
        <v>9000</v>
      </c>
      <c r="P165" s="128">
        <f t="shared" ref="P165:R166" si="28">M165-J165</f>
        <v>9543.1</v>
      </c>
      <c r="Q165" s="128">
        <f t="shared" si="28"/>
        <v>8208.6</v>
      </c>
      <c r="R165" s="128">
        <f t="shared" si="28"/>
        <v>1334.5</v>
      </c>
      <c r="S165" s="139">
        <f>T165+U165</f>
        <v>24500</v>
      </c>
      <c r="T165" s="139">
        <f>T167+T168+T169</f>
        <v>15500</v>
      </c>
      <c r="U165" s="139">
        <f>U170+U172</f>
        <v>9000</v>
      </c>
      <c r="V165" s="139">
        <f>W165+X165</f>
        <v>25500</v>
      </c>
      <c r="W165" s="139">
        <f>W167+W168+W169</f>
        <v>15500</v>
      </c>
      <c r="X165" s="139">
        <f>X170+X172</f>
        <v>10000</v>
      </c>
      <c r="Y165" s="350" t="s">
        <v>454</v>
      </c>
    </row>
    <row r="166" spans="1:25" ht="12.75" customHeight="1">
      <c r="A166" s="96"/>
      <c r="B166" s="98"/>
      <c r="C166" s="98"/>
      <c r="D166" s="139"/>
      <c r="E166" s="140" t="s">
        <v>14</v>
      </c>
      <c r="F166" s="141"/>
      <c r="G166" s="219"/>
      <c r="H166" s="219"/>
      <c r="I166" s="139"/>
      <c r="J166" s="219"/>
      <c r="K166" s="280"/>
      <c r="L166" s="139"/>
      <c r="M166" s="250"/>
      <c r="N166" s="250"/>
      <c r="O166" s="250"/>
      <c r="P166" s="128">
        <f t="shared" si="28"/>
        <v>0</v>
      </c>
      <c r="Q166" s="128">
        <f t="shared" si="28"/>
        <v>0</v>
      </c>
      <c r="R166" s="128">
        <f t="shared" si="28"/>
        <v>0</v>
      </c>
      <c r="S166" s="139"/>
      <c r="T166" s="139"/>
      <c r="U166" s="139"/>
      <c r="V166" s="139"/>
      <c r="W166" s="139"/>
      <c r="X166" s="139"/>
      <c r="Y166" s="351"/>
    </row>
    <row r="167" spans="1:25" ht="12.75" customHeight="1">
      <c r="A167" s="96"/>
      <c r="B167" s="98"/>
      <c r="C167" s="98"/>
      <c r="D167" s="139"/>
      <c r="E167" s="153" t="s">
        <v>446</v>
      </c>
      <c r="F167" s="154">
        <v>4239</v>
      </c>
      <c r="G167" s="219">
        <f>H167</f>
        <v>621.4</v>
      </c>
      <c r="H167" s="219">
        <v>621.4</v>
      </c>
      <c r="I167" s="139" t="s">
        <v>271</v>
      </c>
      <c r="J167" s="219">
        <f>K167</f>
        <v>2000</v>
      </c>
      <c r="K167" s="280">
        <v>2000</v>
      </c>
      <c r="L167" s="139" t="s">
        <v>271</v>
      </c>
      <c r="M167" s="250">
        <f>N167</f>
        <v>3000</v>
      </c>
      <c r="N167" s="250">
        <v>3000</v>
      </c>
      <c r="O167" s="250" t="s">
        <v>271</v>
      </c>
      <c r="P167" s="128">
        <f t="shared" ref="P167:Q169" si="29">M167-J167</f>
        <v>1000</v>
      </c>
      <c r="Q167" s="128">
        <f t="shared" si="29"/>
        <v>1000</v>
      </c>
      <c r="R167" s="128" t="s">
        <v>271</v>
      </c>
      <c r="S167" s="139">
        <f>T167</f>
        <v>3000</v>
      </c>
      <c r="T167" s="139">
        <v>3000</v>
      </c>
      <c r="U167" s="139" t="s">
        <v>271</v>
      </c>
      <c r="V167" s="139">
        <f>W167</f>
        <v>3000</v>
      </c>
      <c r="W167" s="139">
        <v>3000</v>
      </c>
      <c r="X167" s="139" t="s">
        <v>271</v>
      </c>
      <c r="Y167" s="351"/>
    </row>
    <row r="168" spans="1:25" ht="12.75" customHeight="1">
      <c r="A168" s="96"/>
      <c r="B168" s="98"/>
      <c r="C168" s="98"/>
      <c r="D168" s="139"/>
      <c r="E168" s="153" t="s">
        <v>387</v>
      </c>
      <c r="F168" s="154">
        <v>4251</v>
      </c>
      <c r="G168" s="219">
        <f>H168</f>
        <v>111</v>
      </c>
      <c r="H168" s="219">
        <v>111</v>
      </c>
      <c r="I168" s="139" t="s">
        <v>271</v>
      </c>
      <c r="J168" s="219">
        <f>K168</f>
        <v>138</v>
      </c>
      <c r="K168" s="280">
        <v>138</v>
      </c>
      <c r="L168" s="139" t="s">
        <v>271</v>
      </c>
      <c r="M168" s="250">
        <f>N168</f>
        <v>4000</v>
      </c>
      <c r="N168" s="250">
        <v>4000</v>
      </c>
      <c r="O168" s="250" t="s">
        <v>271</v>
      </c>
      <c r="P168" s="128">
        <f t="shared" si="29"/>
        <v>3862</v>
      </c>
      <c r="Q168" s="128">
        <f t="shared" si="29"/>
        <v>3862</v>
      </c>
      <c r="R168" s="128" t="s">
        <v>271</v>
      </c>
      <c r="S168" s="139">
        <f>T168</f>
        <v>4000</v>
      </c>
      <c r="T168" s="139">
        <v>4000</v>
      </c>
      <c r="U168" s="139" t="s">
        <v>271</v>
      </c>
      <c r="V168" s="139">
        <f>W168</f>
        <v>4000</v>
      </c>
      <c r="W168" s="139">
        <v>4000</v>
      </c>
      <c r="X168" s="139" t="s">
        <v>271</v>
      </c>
      <c r="Y168" s="351"/>
    </row>
    <row r="169" spans="1:25" ht="12.75" customHeight="1">
      <c r="A169" s="96"/>
      <c r="B169" s="98"/>
      <c r="C169" s="98"/>
      <c r="D169" s="139"/>
      <c r="E169" s="155" t="s">
        <v>388</v>
      </c>
      <c r="F169" s="158">
        <v>4269</v>
      </c>
      <c r="G169" s="219">
        <f>H169</f>
        <v>211.8</v>
      </c>
      <c r="H169" s="219">
        <v>211.8</v>
      </c>
      <c r="I169" s="139" t="s">
        <v>271</v>
      </c>
      <c r="J169" s="219">
        <f>K169</f>
        <v>5153.3999999999996</v>
      </c>
      <c r="K169" s="280">
        <v>5153.3999999999996</v>
      </c>
      <c r="L169" s="139" t="s">
        <v>271</v>
      </c>
      <c r="M169" s="250">
        <f>N169</f>
        <v>8500</v>
      </c>
      <c r="N169" s="250">
        <v>8500</v>
      </c>
      <c r="O169" s="250" t="s">
        <v>271</v>
      </c>
      <c r="P169" s="128">
        <f t="shared" si="29"/>
        <v>3346.6000000000004</v>
      </c>
      <c r="Q169" s="128">
        <f t="shared" si="29"/>
        <v>3346.6000000000004</v>
      </c>
      <c r="R169" s="128" t="s">
        <v>271</v>
      </c>
      <c r="S169" s="139">
        <f>T169</f>
        <v>8500</v>
      </c>
      <c r="T169" s="139">
        <v>8500</v>
      </c>
      <c r="U169" s="139" t="s">
        <v>271</v>
      </c>
      <c r="V169" s="139">
        <f>W169</f>
        <v>8500</v>
      </c>
      <c r="W169" s="139">
        <v>8500</v>
      </c>
      <c r="X169" s="139" t="s">
        <v>271</v>
      </c>
      <c r="Y169" s="351"/>
    </row>
    <row r="170" spans="1:25" ht="12.75" customHeight="1">
      <c r="A170" s="96"/>
      <c r="B170" s="98"/>
      <c r="C170" s="98"/>
      <c r="D170" s="139"/>
      <c r="E170" s="140" t="s">
        <v>411</v>
      </c>
      <c r="F170" s="158">
        <v>5112</v>
      </c>
      <c r="G170" s="219">
        <f>I170</f>
        <v>0</v>
      </c>
      <c r="H170" s="219" t="s">
        <v>271</v>
      </c>
      <c r="I170" s="139"/>
      <c r="J170" s="219">
        <f>L170</f>
        <v>0</v>
      </c>
      <c r="K170" s="280" t="s">
        <v>271</v>
      </c>
      <c r="L170" s="139"/>
      <c r="M170" s="250">
        <f>O170</f>
        <v>0</v>
      </c>
      <c r="N170" s="250" t="s">
        <v>271</v>
      </c>
      <c r="O170" s="250">
        <v>0</v>
      </c>
      <c r="P170" s="128">
        <f>R170</f>
        <v>0</v>
      </c>
      <c r="Q170" s="100" t="s">
        <v>271</v>
      </c>
      <c r="R170" s="128">
        <f>O170-L170</f>
        <v>0</v>
      </c>
      <c r="S170" s="139">
        <f>U170</f>
        <v>0</v>
      </c>
      <c r="T170" s="139" t="s">
        <v>271</v>
      </c>
      <c r="U170" s="139">
        <v>0</v>
      </c>
      <c r="V170" s="139">
        <f>X170</f>
        <v>0</v>
      </c>
      <c r="W170" s="139" t="s">
        <v>271</v>
      </c>
      <c r="X170" s="139">
        <v>0</v>
      </c>
      <c r="Y170" s="351"/>
    </row>
    <row r="171" spans="1:25" ht="12.75" customHeight="1">
      <c r="A171" s="96"/>
      <c r="B171" s="98"/>
      <c r="C171" s="98"/>
      <c r="D171" s="139"/>
      <c r="E171" s="144" t="s">
        <v>350</v>
      </c>
      <c r="F171" s="147">
        <v>5122</v>
      </c>
      <c r="G171" s="219">
        <f>I171</f>
        <v>0</v>
      </c>
      <c r="H171" s="219" t="s">
        <v>271</v>
      </c>
      <c r="I171" s="139">
        <v>0</v>
      </c>
      <c r="J171" s="219">
        <f>L171</f>
        <v>0</v>
      </c>
      <c r="K171" s="280" t="s">
        <v>271</v>
      </c>
      <c r="L171" s="139">
        <v>0</v>
      </c>
      <c r="M171" s="250">
        <f>O171</f>
        <v>0</v>
      </c>
      <c r="N171" s="250" t="s">
        <v>271</v>
      </c>
      <c r="O171" s="250">
        <v>0</v>
      </c>
      <c r="P171" s="128">
        <f>R171</f>
        <v>0</v>
      </c>
      <c r="Q171" s="100" t="s">
        <v>271</v>
      </c>
      <c r="R171" s="128">
        <f>O171-L171</f>
        <v>0</v>
      </c>
      <c r="S171" s="139">
        <f>U171</f>
        <v>0</v>
      </c>
      <c r="T171" s="139" t="s">
        <v>271</v>
      </c>
      <c r="U171" s="139">
        <v>0</v>
      </c>
      <c r="V171" s="139">
        <f>X171</f>
        <v>0</v>
      </c>
      <c r="W171" s="139" t="s">
        <v>271</v>
      </c>
      <c r="X171" s="139">
        <v>0</v>
      </c>
      <c r="Y171" s="351"/>
    </row>
    <row r="172" spans="1:25" ht="12.75" customHeight="1">
      <c r="A172" s="96"/>
      <c r="B172" s="98"/>
      <c r="C172" s="98"/>
      <c r="D172" s="139"/>
      <c r="E172" s="173" t="s">
        <v>455</v>
      </c>
      <c r="F172" s="154">
        <v>5131</v>
      </c>
      <c r="G172" s="219">
        <f>I172</f>
        <v>8289</v>
      </c>
      <c r="H172" s="219" t="s">
        <v>271</v>
      </c>
      <c r="I172" s="139">
        <v>8289</v>
      </c>
      <c r="J172" s="219">
        <f>L172</f>
        <v>7665.5</v>
      </c>
      <c r="K172" s="280" t="s">
        <v>271</v>
      </c>
      <c r="L172" s="139">
        <v>7665.5</v>
      </c>
      <c r="M172" s="250">
        <f>O172</f>
        <v>9000</v>
      </c>
      <c r="N172" s="250" t="s">
        <v>271</v>
      </c>
      <c r="O172" s="250">
        <v>9000</v>
      </c>
      <c r="P172" s="128">
        <f>M172-J172</f>
        <v>1334.5</v>
      </c>
      <c r="Q172" s="100" t="s">
        <v>271</v>
      </c>
      <c r="R172" s="128">
        <f>O172-L172</f>
        <v>1334.5</v>
      </c>
      <c r="S172" s="139">
        <f>U172</f>
        <v>9000</v>
      </c>
      <c r="T172" s="139" t="s">
        <v>271</v>
      </c>
      <c r="U172" s="139">
        <v>9000</v>
      </c>
      <c r="V172" s="139">
        <f>X172</f>
        <v>10000</v>
      </c>
      <c r="W172" s="139" t="s">
        <v>271</v>
      </c>
      <c r="X172" s="139">
        <v>10000</v>
      </c>
      <c r="Y172" s="352"/>
    </row>
    <row r="173" spans="1:25" s="88" customFormat="1" ht="46.5" customHeight="1">
      <c r="A173" s="217" t="s">
        <v>456</v>
      </c>
      <c r="B173" s="216" t="s">
        <v>457</v>
      </c>
      <c r="C173" s="216" t="s">
        <v>245</v>
      </c>
      <c r="D173" s="100" t="s">
        <v>245</v>
      </c>
      <c r="E173" s="142" t="s">
        <v>458</v>
      </c>
      <c r="F173" s="145"/>
      <c r="G173" s="219">
        <f>H173+I173</f>
        <v>406409.9</v>
      </c>
      <c r="H173" s="219">
        <f>H175+H183+H191+H201</f>
        <v>133359.6</v>
      </c>
      <c r="I173" s="100">
        <f>I175+I183+I191</f>
        <v>273050.30000000005</v>
      </c>
      <c r="J173" s="219">
        <f>K173+L173</f>
        <v>530782.19999999995</v>
      </c>
      <c r="K173" s="280">
        <f>K175+K183+K191+K201</f>
        <v>159599</v>
      </c>
      <c r="L173" s="100">
        <f>L175+L183+L191</f>
        <v>371183.2</v>
      </c>
      <c r="M173" s="278">
        <f>N173+O173</f>
        <v>511950</v>
      </c>
      <c r="N173" s="278">
        <f>N175+N183+N191+N201</f>
        <v>277000</v>
      </c>
      <c r="O173" s="278">
        <f>O175+O184+O191</f>
        <v>234950</v>
      </c>
      <c r="P173" s="128">
        <f>M173-J173</f>
        <v>-18832.199999999953</v>
      </c>
      <c r="Q173" s="128">
        <f>N173-K173</f>
        <v>117401</v>
      </c>
      <c r="R173" s="128">
        <f>O173-L173</f>
        <v>-136233.20000000001</v>
      </c>
      <c r="S173" s="105">
        <f>T173+U173</f>
        <v>953000</v>
      </c>
      <c r="T173" s="105">
        <f>T175+T183+T191+T201</f>
        <v>703000</v>
      </c>
      <c r="U173" s="105">
        <f>U175+U184+U191</f>
        <v>250000</v>
      </c>
      <c r="V173" s="105">
        <f>W173+X173</f>
        <v>1047154</v>
      </c>
      <c r="W173" s="105">
        <f>W175+W183+W191+W201</f>
        <v>847154</v>
      </c>
      <c r="X173" s="105">
        <f>X175+X184+X191</f>
        <v>200000</v>
      </c>
      <c r="Y173" s="171"/>
    </row>
    <row r="174" spans="1:25" ht="12.75" customHeight="1">
      <c r="A174" s="96"/>
      <c r="B174" s="98"/>
      <c r="C174" s="98"/>
      <c r="D174" s="139"/>
      <c r="E174" s="140" t="s">
        <v>14</v>
      </c>
      <c r="F174" s="141"/>
      <c r="G174" s="219"/>
      <c r="H174" s="219"/>
      <c r="I174" s="139"/>
      <c r="J174" s="219"/>
      <c r="K174" s="280"/>
      <c r="L174" s="139"/>
      <c r="M174" s="250"/>
      <c r="N174" s="250"/>
      <c r="O174" s="250"/>
      <c r="P174" s="128"/>
      <c r="Q174" s="128"/>
      <c r="R174" s="128"/>
      <c r="S174" s="174"/>
      <c r="T174" s="174"/>
      <c r="U174" s="174"/>
      <c r="V174" s="174"/>
      <c r="W174" s="174"/>
      <c r="X174" s="174"/>
      <c r="Y174" s="109"/>
    </row>
    <row r="175" spans="1:25" s="88" customFormat="1" ht="46.5" customHeight="1">
      <c r="A175" s="217" t="s">
        <v>459</v>
      </c>
      <c r="B175" s="216" t="s">
        <v>457</v>
      </c>
      <c r="C175" s="216" t="s">
        <v>312</v>
      </c>
      <c r="D175" s="100" t="s">
        <v>245</v>
      </c>
      <c r="E175" s="142" t="s">
        <v>460</v>
      </c>
      <c r="F175" s="145"/>
      <c r="G175" s="219">
        <f>H175+I175</f>
        <v>67439.7</v>
      </c>
      <c r="H175" s="219">
        <f>H177</f>
        <v>2967.4</v>
      </c>
      <c r="I175" s="100">
        <f>I177</f>
        <v>64472.3</v>
      </c>
      <c r="J175" s="219">
        <f>K175+L175</f>
        <v>145887.1</v>
      </c>
      <c r="K175" s="280">
        <f>K177</f>
        <v>2053.5</v>
      </c>
      <c r="L175" s="100">
        <f>L177</f>
        <v>143833.60000000001</v>
      </c>
      <c r="M175" s="278">
        <f>N175+O175</f>
        <v>12000</v>
      </c>
      <c r="N175" s="278">
        <f>N177</f>
        <v>12000</v>
      </c>
      <c r="O175" s="278">
        <f>O177</f>
        <v>0</v>
      </c>
      <c r="P175" s="128">
        <f>M175-J175</f>
        <v>-133887.1</v>
      </c>
      <c r="Q175" s="128">
        <f>N175-K175</f>
        <v>9946.5</v>
      </c>
      <c r="R175" s="128">
        <f>O175-L175</f>
        <v>-143833.60000000001</v>
      </c>
      <c r="S175" s="105">
        <f>T175+U175</f>
        <v>473000</v>
      </c>
      <c r="T175" s="105">
        <f>T177</f>
        <v>473000</v>
      </c>
      <c r="U175" s="105">
        <f>U177</f>
        <v>0</v>
      </c>
      <c r="V175" s="105">
        <f>W175+X175</f>
        <v>573000</v>
      </c>
      <c r="W175" s="105">
        <f>W177</f>
        <v>573000</v>
      </c>
      <c r="X175" s="105">
        <f>X177</f>
        <v>0</v>
      </c>
      <c r="Y175" s="171"/>
    </row>
    <row r="176" spans="1:25" ht="12.75" customHeight="1">
      <c r="A176" s="96"/>
      <c r="B176" s="98"/>
      <c r="C176" s="98"/>
      <c r="D176" s="139"/>
      <c r="E176" s="140" t="s">
        <v>210</v>
      </c>
      <c r="F176" s="141"/>
      <c r="G176" s="219"/>
      <c r="H176" s="219"/>
      <c r="I176" s="139"/>
      <c r="J176" s="219"/>
      <c r="K176" s="280"/>
      <c r="L176" s="139"/>
      <c r="M176" s="250"/>
      <c r="N176" s="250"/>
      <c r="O176" s="250"/>
      <c r="P176" s="128"/>
      <c r="Q176" s="128"/>
      <c r="R176" s="128"/>
      <c r="S176" s="139"/>
      <c r="T176" s="139"/>
      <c r="U176" s="139"/>
      <c r="V176" s="139"/>
      <c r="W176" s="139"/>
      <c r="X176" s="139"/>
      <c r="Y176" s="101"/>
    </row>
    <row r="177" spans="1:25" ht="23.25" customHeight="1">
      <c r="A177" s="96" t="s">
        <v>461</v>
      </c>
      <c r="B177" s="98" t="s">
        <v>457</v>
      </c>
      <c r="C177" s="98" t="s">
        <v>312</v>
      </c>
      <c r="D177" s="98" t="s">
        <v>312</v>
      </c>
      <c r="E177" s="140" t="s">
        <v>460</v>
      </c>
      <c r="F177" s="141"/>
      <c r="G177" s="219">
        <f>H177+I177</f>
        <v>67439.7</v>
      </c>
      <c r="H177" s="219">
        <f>H179+H180</f>
        <v>2967.4</v>
      </c>
      <c r="I177" s="100">
        <f>I181</f>
        <v>64472.3</v>
      </c>
      <c r="J177" s="219">
        <f>K177+L177</f>
        <v>145887.1</v>
      </c>
      <c r="K177" s="280">
        <f>K179+K180</f>
        <v>2053.5</v>
      </c>
      <c r="L177" s="100">
        <f>L181</f>
        <v>143833.60000000001</v>
      </c>
      <c r="M177" s="278">
        <f>N177+O177</f>
        <v>12000</v>
      </c>
      <c r="N177" s="278">
        <f>N179+N180</f>
        <v>12000</v>
      </c>
      <c r="O177" s="278">
        <f>O181</f>
        <v>0</v>
      </c>
      <c r="P177" s="100">
        <f t="shared" ref="P177:R178" si="30">M177-J177</f>
        <v>-133887.1</v>
      </c>
      <c r="Q177" s="100">
        <f t="shared" si="30"/>
        <v>9946.5</v>
      </c>
      <c r="R177" s="100">
        <f t="shared" si="30"/>
        <v>-143833.60000000001</v>
      </c>
      <c r="S177" s="100">
        <f>T177+U177</f>
        <v>473000</v>
      </c>
      <c r="T177" s="100">
        <f>T179+T180</f>
        <v>473000</v>
      </c>
      <c r="U177" s="100">
        <f>U181</f>
        <v>0</v>
      </c>
      <c r="V177" s="100">
        <f>W177+X177</f>
        <v>573000</v>
      </c>
      <c r="W177" s="100">
        <f>W179+W180</f>
        <v>573000</v>
      </c>
      <c r="X177" s="100">
        <f>X181</f>
        <v>0</v>
      </c>
      <c r="Y177" s="353" t="s">
        <v>575</v>
      </c>
    </row>
    <row r="178" spans="1:25" ht="12.75" customHeight="1">
      <c r="A178" s="96"/>
      <c r="B178" s="98"/>
      <c r="C178" s="98"/>
      <c r="D178" s="139"/>
      <c r="E178" s="140" t="s">
        <v>14</v>
      </c>
      <c r="F178" s="141"/>
      <c r="G178" s="219"/>
      <c r="H178" s="219"/>
      <c r="I178" s="100"/>
      <c r="J178" s="219"/>
      <c r="K178" s="280"/>
      <c r="L178" s="100"/>
      <c r="M178" s="278"/>
      <c r="N178" s="278"/>
      <c r="O178" s="278"/>
      <c r="P178" s="100">
        <f t="shared" si="30"/>
        <v>0</v>
      </c>
      <c r="Q178" s="100">
        <f t="shared" si="30"/>
        <v>0</v>
      </c>
      <c r="R178" s="100">
        <f t="shared" si="30"/>
        <v>0</v>
      </c>
      <c r="S178" s="100"/>
      <c r="T178" s="100"/>
      <c r="U178" s="100"/>
      <c r="V178" s="100"/>
      <c r="W178" s="100"/>
      <c r="X178" s="100"/>
      <c r="Y178" s="354"/>
    </row>
    <row r="179" spans="1:25" ht="24.75" customHeight="1">
      <c r="A179" s="96"/>
      <c r="B179" s="98"/>
      <c r="C179" s="98"/>
      <c r="D179" s="139"/>
      <c r="E179" s="153" t="s">
        <v>387</v>
      </c>
      <c r="F179" s="175">
        <v>4251</v>
      </c>
      <c r="G179" s="219">
        <f>H179</f>
        <v>1031</v>
      </c>
      <c r="H179" s="219">
        <v>1031</v>
      </c>
      <c r="I179" s="216" t="s">
        <v>271</v>
      </c>
      <c r="J179" s="219">
        <f>K179</f>
        <v>205.5</v>
      </c>
      <c r="K179" s="280">
        <v>205.5</v>
      </c>
      <c r="L179" s="277" t="s">
        <v>271</v>
      </c>
      <c r="M179" s="278">
        <f>N179</f>
        <v>6000</v>
      </c>
      <c r="N179" s="278">
        <v>6000</v>
      </c>
      <c r="O179" s="278" t="s">
        <v>271</v>
      </c>
      <c r="P179" s="100">
        <f>M179-J179</f>
        <v>5794.5</v>
      </c>
      <c r="Q179" s="100">
        <f>N179-K179</f>
        <v>5794.5</v>
      </c>
      <c r="R179" s="100" t="s">
        <v>271</v>
      </c>
      <c r="S179" s="102">
        <f>T179</f>
        <v>468000</v>
      </c>
      <c r="T179" s="102">
        <v>468000</v>
      </c>
      <c r="U179" s="216" t="s">
        <v>271</v>
      </c>
      <c r="V179" s="102">
        <f>W179</f>
        <v>568000</v>
      </c>
      <c r="W179" s="102">
        <v>568000</v>
      </c>
      <c r="X179" s="216" t="s">
        <v>271</v>
      </c>
      <c r="Y179" s="354"/>
    </row>
    <row r="180" spans="1:25" ht="23.25" customHeight="1">
      <c r="A180" s="96"/>
      <c r="B180" s="98"/>
      <c r="C180" s="98"/>
      <c r="D180" s="139"/>
      <c r="E180" s="155" t="s">
        <v>388</v>
      </c>
      <c r="F180" s="175">
        <v>4269</v>
      </c>
      <c r="G180" s="219">
        <f>H180</f>
        <v>1936.4</v>
      </c>
      <c r="H180" s="219">
        <v>1936.4</v>
      </c>
      <c r="I180" s="216" t="s">
        <v>271</v>
      </c>
      <c r="J180" s="219">
        <f>K180</f>
        <v>1848</v>
      </c>
      <c r="K180" s="280">
        <v>1848</v>
      </c>
      <c r="L180" s="277" t="s">
        <v>271</v>
      </c>
      <c r="M180" s="278">
        <f>N180</f>
        <v>6000</v>
      </c>
      <c r="N180" s="278">
        <v>6000</v>
      </c>
      <c r="O180" s="278" t="s">
        <v>271</v>
      </c>
      <c r="P180" s="100">
        <f>M180-J180</f>
        <v>4152</v>
      </c>
      <c r="Q180" s="100">
        <f>N180-K180</f>
        <v>4152</v>
      </c>
      <c r="R180" s="100" t="s">
        <v>271</v>
      </c>
      <c r="S180" s="102">
        <f>T180</f>
        <v>5000</v>
      </c>
      <c r="T180" s="102">
        <v>5000</v>
      </c>
      <c r="U180" s="216" t="s">
        <v>271</v>
      </c>
      <c r="V180" s="102">
        <f>W180</f>
        <v>5000</v>
      </c>
      <c r="W180" s="102">
        <v>5000</v>
      </c>
      <c r="X180" s="216" t="s">
        <v>271</v>
      </c>
      <c r="Y180" s="354"/>
    </row>
    <row r="181" spans="1:25" ht="18.75" customHeight="1">
      <c r="A181" s="96"/>
      <c r="B181" s="98"/>
      <c r="C181" s="98"/>
      <c r="D181" s="139"/>
      <c r="E181" s="176" t="s">
        <v>463</v>
      </c>
      <c r="F181" s="175">
        <v>5113</v>
      </c>
      <c r="G181" s="219">
        <f>I181</f>
        <v>64472.3</v>
      </c>
      <c r="H181" s="219" t="s">
        <v>271</v>
      </c>
      <c r="I181" s="216">
        <v>64472.3</v>
      </c>
      <c r="J181" s="219">
        <f>L181</f>
        <v>143833.60000000001</v>
      </c>
      <c r="K181" s="280" t="s">
        <v>271</v>
      </c>
      <c r="L181" s="277">
        <v>143833.60000000001</v>
      </c>
      <c r="M181" s="278">
        <f>O181</f>
        <v>0</v>
      </c>
      <c r="N181" s="278" t="s">
        <v>271</v>
      </c>
      <c r="O181" s="278">
        <v>0</v>
      </c>
      <c r="P181" s="100">
        <f t="shared" ref="P181:P191" si="31">M181-J181</f>
        <v>-143833.60000000001</v>
      </c>
      <c r="Q181" s="100" t="s">
        <v>271</v>
      </c>
      <c r="R181" s="100">
        <f>O181-L181</f>
        <v>-143833.60000000001</v>
      </c>
      <c r="S181" s="102">
        <f>U181</f>
        <v>0</v>
      </c>
      <c r="T181" s="102" t="s">
        <v>271</v>
      </c>
      <c r="U181" s="216">
        <v>0</v>
      </c>
      <c r="V181" s="102">
        <f>X181</f>
        <v>0</v>
      </c>
      <c r="W181" s="102" t="s">
        <v>271</v>
      </c>
      <c r="X181" s="216">
        <v>0</v>
      </c>
      <c r="Y181" s="354"/>
    </row>
    <row r="182" spans="1:25" ht="19.5" customHeight="1">
      <c r="A182" s="96"/>
      <c r="B182" s="98"/>
      <c r="C182" s="98"/>
      <c r="D182" s="139"/>
      <c r="E182" s="155" t="s">
        <v>374</v>
      </c>
      <c r="F182" s="177">
        <v>5112</v>
      </c>
      <c r="G182" s="219"/>
      <c r="H182" s="219"/>
      <c r="I182" s="216"/>
      <c r="J182" s="219"/>
      <c r="K182" s="280"/>
      <c r="L182" s="277"/>
      <c r="M182" s="278"/>
      <c r="N182" s="278"/>
      <c r="O182" s="278"/>
      <c r="P182" s="100">
        <f t="shared" si="31"/>
        <v>0</v>
      </c>
      <c r="Q182" s="100">
        <f t="shared" ref="Q182:Q188" si="32">N182-K182</f>
        <v>0</v>
      </c>
      <c r="R182" s="100">
        <f>O182-L182</f>
        <v>0</v>
      </c>
      <c r="S182" s="216"/>
      <c r="T182" s="216"/>
      <c r="U182" s="216"/>
      <c r="V182" s="216"/>
      <c r="W182" s="216"/>
      <c r="X182" s="216"/>
      <c r="Y182" s="355"/>
    </row>
    <row r="183" spans="1:25" ht="26.25" customHeight="1">
      <c r="A183" s="96" t="s">
        <v>461</v>
      </c>
      <c r="B183" s="178" t="s">
        <v>457</v>
      </c>
      <c r="C183" s="179">
        <v>3</v>
      </c>
      <c r="D183" s="179">
        <v>0</v>
      </c>
      <c r="E183" s="180" t="s">
        <v>464</v>
      </c>
      <c r="F183" s="134"/>
      <c r="G183" s="219">
        <f>H183+I183</f>
        <v>112557.1</v>
      </c>
      <c r="H183" s="219">
        <f>H184</f>
        <v>6210.5</v>
      </c>
      <c r="I183" s="216">
        <f>I184</f>
        <v>106346.6</v>
      </c>
      <c r="J183" s="219">
        <f>K183+L183</f>
        <v>238187.5</v>
      </c>
      <c r="K183" s="280">
        <f>K184</f>
        <v>10837.9</v>
      </c>
      <c r="L183" s="277">
        <f>L184</f>
        <v>227349.6</v>
      </c>
      <c r="M183" s="278">
        <f>M184</f>
        <v>166226</v>
      </c>
      <c r="N183" s="278">
        <f>N184</f>
        <v>35000</v>
      </c>
      <c r="O183" s="278">
        <f>O184</f>
        <v>131226</v>
      </c>
      <c r="P183" s="100">
        <f t="shared" si="31"/>
        <v>-71961.5</v>
      </c>
      <c r="Q183" s="100">
        <f t="shared" si="32"/>
        <v>24162.1</v>
      </c>
      <c r="R183" s="100">
        <f>O183-L183</f>
        <v>-96123.6</v>
      </c>
      <c r="S183" s="102">
        <f t="shared" ref="S183:X183" si="33">S184</f>
        <v>285000</v>
      </c>
      <c r="T183" s="102">
        <f t="shared" si="33"/>
        <v>35000</v>
      </c>
      <c r="U183" s="102">
        <f t="shared" si="33"/>
        <v>250000</v>
      </c>
      <c r="V183" s="102">
        <f t="shared" si="33"/>
        <v>264154</v>
      </c>
      <c r="W183" s="102">
        <f t="shared" si="33"/>
        <v>64154</v>
      </c>
      <c r="X183" s="102">
        <f t="shared" si="33"/>
        <v>200000</v>
      </c>
      <c r="Y183" s="109"/>
    </row>
    <row r="184" spans="1:25" ht="18" customHeight="1">
      <c r="A184" s="96" t="s">
        <v>461</v>
      </c>
      <c r="B184" s="178" t="s">
        <v>457</v>
      </c>
      <c r="C184" s="179">
        <v>3</v>
      </c>
      <c r="D184" s="179">
        <v>1</v>
      </c>
      <c r="E184" s="181" t="s">
        <v>465</v>
      </c>
      <c r="F184" s="182"/>
      <c r="G184" s="219">
        <f>H184+I184</f>
        <v>112557.1</v>
      </c>
      <c r="H184" s="219">
        <f>H186+H187+H188</f>
        <v>6210.5</v>
      </c>
      <c r="I184" s="216">
        <f>I189</f>
        <v>106346.6</v>
      </c>
      <c r="J184" s="219">
        <f>K184+L184</f>
        <v>238187.5</v>
      </c>
      <c r="K184" s="280">
        <f>K186+K187+K188</f>
        <v>10837.9</v>
      </c>
      <c r="L184" s="277">
        <f>L189+L190</f>
        <v>227349.6</v>
      </c>
      <c r="M184" s="278">
        <f>N184+O184</f>
        <v>166226</v>
      </c>
      <c r="N184" s="278">
        <f>N186+N187+N188</f>
        <v>35000</v>
      </c>
      <c r="O184" s="278">
        <f>O189+O190</f>
        <v>131226</v>
      </c>
      <c r="P184" s="100">
        <f t="shared" si="31"/>
        <v>-71961.5</v>
      </c>
      <c r="Q184" s="100">
        <f t="shared" si="32"/>
        <v>24162.1</v>
      </c>
      <c r="R184" s="100">
        <f>O184-L184</f>
        <v>-96123.6</v>
      </c>
      <c r="S184" s="102">
        <f>T184+U184</f>
        <v>285000</v>
      </c>
      <c r="T184" s="102">
        <f>T186+T187+T188</f>
        <v>35000</v>
      </c>
      <c r="U184" s="102">
        <f>U189+U190</f>
        <v>250000</v>
      </c>
      <c r="V184" s="102">
        <f>W184+X184</f>
        <v>264154</v>
      </c>
      <c r="W184" s="102">
        <f>W186+W187+W188</f>
        <v>64154</v>
      </c>
      <c r="X184" s="102">
        <f>X189+X190</f>
        <v>200000</v>
      </c>
      <c r="Y184" s="109"/>
    </row>
    <row r="185" spans="1:25" ht="31.5" customHeight="1">
      <c r="A185" s="96"/>
      <c r="B185" s="178"/>
      <c r="C185" s="179"/>
      <c r="D185" s="179"/>
      <c r="E185" s="157" t="s">
        <v>466</v>
      </c>
      <c r="F185" s="134"/>
      <c r="G185" s="219"/>
      <c r="H185" s="219"/>
      <c r="I185" s="216"/>
      <c r="J185" s="219"/>
      <c r="K185" s="280"/>
      <c r="L185" s="277"/>
      <c r="M185" s="278"/>
      <c r="N185" s="278"/>
      <c r="O185" s="278"/>
      <c r="P185" s="100">
        <f t="shared" si="31"/>
        <v>0</v>
      </c>
      <c r="Q185" s="100">
        <f t="shared" si="32"/>
        <v>0</v>
      </c>
      <c r="R185" s="100">
        <f>O185-L185</f>
        <v>0</v>
      </c>
      <c r="S185" s="216"/>
      <c r="T185" s="216"/>
      <c r="U185" s="216"/>
      <c r="V185" s="216"/>
      <c r="W185" s="216"/>
      <c r="X185" s="216"/>
      <c r="Y185" s="109"/>
    </row>
    <row r="186" spans="1:25" ht="19.5" customHeight="1">
      <c r="A186" s="96"/>
      <c r="B186" s="178"/>
      <c r="C186" s="179"/>
      <c r="D186" s="179"/>
      <c r="E186" s="153" t="s">
        <v>446</v>
      </c>
      <c r="F186" s="158">
        <v>4239</v>
      </c>
      <c r="G186" s="219">
        <f>H186</f>
        <v>1751.3</v>
      </c>
      <c r="H186" s="219">
        <v>1751.3</v>
      </c>
      <c r="I186" s="216" t="s">
        <v>271</v>
      </c>
      <c r="J186" s="219">
        <f>K186</f>
        <v>2451.5</v>
      </c>
      <c r="K186" s="280">
        <v>2451.5</v>
      </c>
      <c r="L186" s="277" t="s">
        <v>271</v>
      </c>
      <c r="M186" s="278">
        <f>N186</f>
        <v>10000</v>
      </c>
      <c r="N186" s="278">
        <v>10000</v>
      </c>
      <c r="O186" s="278" t="s">
        <v>271</v>
      </c>
      <c r="P186" s="100">
        <f t="shared" si="31"/>
        <v>7548.5</v>
      </c>
      <c r="Q186" s="100">
        <f t="shared" si="32"/>
        <v>7548.5</v>
      </c>
      <c r="R186" s="100" t="s">
        <v>271</v>
      </c>
      <c r="S186" s="102">
        <f>T186</f>
        <v>10000</v>
      </c>
      <c r="T186" s="102">
        <v>10000</v>
      </c>
      <c r="U186" s="102" t="s">
        <v>271</v>
      </c>
      <c r="V186" s="102">
        <f>W186</f>
        <v>10000</v>
      </c>
      <c r="W186" s="102">
        <v>10000</v>
      </c>
      <c r="X186" s="102" t="s">
        <v>271</v>
      </c>
      <c r="Y186" s="356" t="s">
        <v>576</v>
      </c>
    </row>
    <row r="187" spans="1:25" ht="21" customHeight="1">
      <c r="A187" s="96"/>
      <c r="B187" s="98"/>
      <c r="C187" s="98"/>
      <c r="D187" s="139"/>
      <c r="E187" s="153" t="s">
        <v>387</v>
      </c>
      <c r="F187" s="158">
        <v>4251</v>
      </c>
      <c r="G187" s="219">
        <f>H187</f>
        <v>2073.9</v>
      </c>
      <c r="H187" s="219">
        <v>2073.9</v>
      </c>
      <c r="I187" s="216" t="s">
        <v>271</v>
      </c>
      <c r="J187" s="219">
        <f>K187</f>
        <v>4897.3999999999996</v>
      </c>
      <c r="K187" s="280">
        <v>4897.3999999999996</v>
      </c>
      <c r="L187" s="277" t="s">
        <v>271</v>
      </c>
      <c r="M187" s="278">
        <f>N187</f>
        <v>15000</v>
      </c>
      <c r="N187" s="278">
        <v>15000</v>
      </c>
      <c r="O187" s="278" t="s">
        <v>271</v>
      </c>
      <c r="P187" s="100">
        <f t="shared" si="31"/>
        <v>10102.6</v>
      </c>
      <c r="Q187" s="100">
        <f t="shared" si="32"/>
        <v>10102.6</v>
      </c>
      <c r="R187" s="100" t="s">
        <v>271</v>
      </c>
      <c r="S187" s="102">
        <f>T187</f>
        <v>15000</v>
      </c>
      <c r="T187" s="102">
        <v>15000</v>
      </c>
      <c r="U187" s="102" t="s">
        <v>271</v>
      </c>
      <c r="V187" s="102">
        <f>W187</f>
        <v>44154</v>
      </c>
      <c r="W187" s="102">
        <v>44154</v>
      </c>
      <c r="X187" s="102" t="s">
        <v>271</v>
      </c>
      <c r="Y187" s="351"/>
    </row>
    <row r="188" spans="1:25" ht="21" customHeight="1">
      <c r="A188" s="96"/>
      <c r="B188" s="98"/>
      <c r="C188" s="98"/>
      <c r="D188" s="139"/>
      <c r="E188" s="155" t="s">
        <v>388</v>
      </c>
      <c r="F188" s="158">
        <v>4269</v>
      </c>
      <c r="G188" s="219">
        <f>H188</f>
        <v>2385.3000000000002</v>
      </c>
      <c r="H188" s="219">
        <v>2385.3000000000002</v>
      </c>
      <c r="I188" s="216" t="s">
        <v>271</v>
      </c>
      <c r="J188" s="219">
        <f>K188</f>
        <v>3489</v>
      </c>
      <c r="K188" s="280">
        <v>3489</v>
      </c>
      <c r="L188" s="277" t="s">
        <v>271</v>
      </c>
      <c r="M188" s="278">
        <f>N188</f>
        <v>10000</v>
      </c>
      <c r="N188" s="278">
        <v>10000</v>
      </c>
      <c r="O188" s="278" t="s">
        <v>271</v>
      </c>
      <c r="P188" s="100">
        <f t="shared" si="31"/>
        <v>6511</v>
      </c>
      <c r="Q188" s="100">
        <f t="shared" si="32"/>
        <v>6511</v>
      </c>
      <c r="R188" s="100" t="s">
        <v>271</v>
      </c>
      <c r="S188" s="102">
        <f>T188</f>
        <v>10000</v>
      </c>
      <c r="T188" s="102">
        <v>10000</v>
      </c>
      <c r="U188" s="102" t="s">
        <v>271</v>
      </c>
      <c r="V188" s="102">
        <f>W188</f>
        <v>10000</v>
      </c>
      <c r="W188" s="102">
        <v>10000</v>
      </c>
      <c r="X188" s="102" t="s">
        <v>271</v>
      </c>
      <c r="Y188" s="351"/>
    </row>
    <row r="189" spans="1:25" ht="21" customHeight="1">
      <c r="A189" s="96"/>
      <c r="B189" s="98"/>
      <c r="C189" s="98"/>
      <c r="D189" s="139"/>
      <c r="E189" s="155" t="s">
        <v>374</v>
      </c>
      <c r="F189" s="154">
        <v>5112</v>
      </c>
      <c r="G189" s="219">
        <f>I189</f>
        <v>106346.6</v>
      </c>
      <c r="H189" s="219" t="s">
        <v>271</v>
      </c>
      <c r="I189" s="216">
        <v>106346.6</v>
      </c>
      <c r="J189" s="219">
        <f>L189</f>
        <v>227349.6</v>
      </c>
      <c r="K189" s="280" t="s">
        <v>271</v>
      </c>
      <c r="L189" s="277">
        <v>227349.6</v>
      </c>
      <c r="M189" s="278">
        <f>O189</f>
        <v>98420</v>
      </c>
      <c r="N189" s="278" t="s">
        <v>271</v>
      </c>
      <c r="O189" s="278">
        <v>98420</v>
      </c>
      <c r="P189" s="100">
        <f t="shared" si="31"/>
        <v>-128929.60000000001</v>
      </c>
      <c r="Q189" s="100" t="s">
        <v>271</v>
      </c>
      <c r="R189" s="100">
        <f>O189-L189</f>
        <v>-128929.60000000001</v>
      </c>
      <c r="S189" s="102">
        <f>U189</f>
        <v>250000</v>
      </c>
      <c r="T189" s="102" t="s">
        <v>271</v>
      </c>
      <c r="U189" s="102">
        <v>250000</v>
      </c>
      <c r="V189" s="102">
        <f>X189</f>
        <v>200000</v>
      </c>
      <c r="W189" s="102" t="s">
        <v>271</v>
      </c>
      <c r="X189" s="102">
        <v>200000</v>
      </c>
      <c r="Y189" s="351"/>
    </row>
    <row r="190" spans="1:25" ht="21" customHeight="1">
      <c r="A190" s="96"/>
      <c r="B190" s="98"/>
      <c r="C190" s="98"/>
      <c r="D190" s="139"/>
      <c r="E190" s="183" t="s">
        <v>468</v>
      </c>
      <c r="F190" s="154">
        <v>5113</v>
      </c>
      <c r="G190" s="219">
        <f>I190</f>
        <v>0</v>
      </c>
      <c r="H190" s="219" t="s">
        <v>271</v>
      </c>
      <c r="I190" s="216"/>
      <c r="J190" s="219">
        <f>L190</f>
        <v>0</v>
      </c>
      <c r="K190" s="280" t="s">
        <v>271</v>
      </c>
      <c r="L190" s="277">
        <v>0</v>
      </c>
      <c r="M190" s="278">
        <f>O190</f>
        <v>32806</v>
      </c>
      <c r="N190" s="278" t="s">
        <v>271</v>
      </c>
      <c r="O190" s="278">
        <v>32806</v>
      </c>
      <c r="P190" s="100">
        <f t="shared" si="31"/>
        <v>32806</v>
      </c>
      <c r="Q190" s="100" t="s">
        <v>271</v>
      </c>
      <c r="R190" s="100">
        <f>O190-L190</f>
        <v>32806</v>
      </c>
      <c r="S190" s="102">
        <f>U190</f>
        <v>0</v>
      </c>
      <c r="T190" s="102" t="s">
        <v>271</v>
      </c>
      <c r="U190" s="102">
        <v>0</v>
      </c>
      <c r="V190" s="102">
        <f>X190</f>
        <v>0</v>
      </c>
      <c r="W190" s="102" t="s">
        <v>271</v>
      </c>
      <c r="X190" s="102">
        <v>0</v>
      </c>
      <c r="Y190" s="352"/>
    </row>
    <row r="191" spans="1:25" s="88" customFormat="1" ht="46.5" customHeight="1">
      <c r="A191" s="217" t="s">
        <v>469</v>
      </c>
      <c r="B191" s="216" t="s">
        <v>457</v>
      </c>
      <c r="C191" s="216" t="s">
        <v>408</v>
      </c>
      <c r="D191" s="100" t="s">
        <v>245</v>
      </c>
      <c r="E191" s="142" t="s">
        <v>470</v>
      </c>
      <c r="F191" s="145"/>
      <c r="G191" s="219">
        <f>H191+I191</f>
        <v>125413.09999999999</v>
      </c>
      <c r="H191" s="219">
        <f>H193</f>
        <v>23181.7</v>
      </c>
      <c r="I191" s="100">
        <f>I193</f>
        <v>102231.4</v>
      </c>
      <c r="J191" s="219">
        <f>K191+L191</f>
        <v>33707.599999999999</v>
      </c>
      <c r="K191" s="280">
        <f>K193</f>
        <v>33707.599999999999</v>
      </c>
      <c r="L191" s="100">
        <f>L193</f>
        <v>0</v>
      </c>
      <c r="M191" s="278">
        <f>N191+O191</f>
        <v>143724</v>
      </c>
      <c r="N191" s="278">
        <f>N193</f>
        <v>40000</v>
      </c>
      <c r="O191" s="278">
        <f>O193</f>
        <v>103724</v>
      </c>
      <c r="P191" s="100">
        <f t="shared" si="31"/>
        <v>110016.4</v>
      </c>
      <c r="Q191" s="100">
        <f>N191-K191</f>
        <v>6292.4000000000015</v>
      </c>
      <c r="R191" s="100">
        <f>O191-L191</f>
        <v>103724</v>
      </c>
      <c r="S191" s="100">
        <f>T191+U191</f>
        <v>40000</v>
      </c>
      <c r="T191" s="100">
        <f>T193</f>
        <v>40000</v>
      </c>
      <c r="U191" s="100">
        <f>U193</f>
        <v>0</v>
      </c>
      <c r="V191" s="100">
        <f>W191+X191</f>
        <v>50000</v>
      </c>
      <c r="W191" s="100">
        <f>W193</f>
        <v>50000</v>
      </c>
      <c r="X191" s="100">
        <f>X193</f>
        <v>0</v>
      </c>
      <c r="Y191" s="171"/>
    </row>
    <row r="192" spans="1:25" ht="12.75" customHeight="1">
      <c r="A192" s="96"/>
      <c r="B192" s="98"/>
      <c r="C192" s="98"/>
      <c r="D192" s="139"/>
      <c r="E192" s="140" t="s">
        <v>210</v>
      </c>
      <c r="F192" s="141"/>
      <c r="G192" s="219"/>
      <c r="H192" s="219"/>
      <c r="I192" s="100"/>
      <c r="J192" s="219"/>
      <c r="K192" s="280"/>
      <c r="L192" s="100"/>
      <c r="M192" s="278"/>
      <c r="N192" s="278"/>
      <c r="O192" s="278"/>
      <c r="P192" s="100"/>
      <c r="Q192" s="100"/>
      <c r="R192" s="100"/>
      <c r="S192" s="100"/>
      <c r="T192" s="100"/>
      <c r="U192" s="100"/>
      <c r="V192" s="100"/>
      <c r="W192" s="100"/>
      <c r="X192" s="100"/>
      <c r="Y192" s="101"/>
    </row>
    <row r="193" spans="1:27" ht="21.75" customHeight="1">
      <c r="A193" s="96" t="s">
        <v>471</v>
      </c>
      <c r="B193" s="216" t="s">
        <v>457</v>
      </c>
      <c r="C193" s="216" t="s">
        <v>408</v>
      </c>
      <c r="D193" s="216" t="s">
        <v>312</v>
      </c>
      <c r="E193" s="140" t="s">
        <v>470</v>
      </c>
      <c r="F193" s="141"/>
      <c r="G193" s="219">
        <v>201443.1</v>
      </c>
      <c r="H193" s="219">
        <f>H195+H197</f>
        <v>23181.7</v>
      </c>
      <c r="I193" s="100">
        <f>I198</f>
        <v>102231.4</v>
      </c>
      <c r="J193" s="219">
        <v>201443.1</v>
      </c>
      <c r="K193" s="280">
        <f>K195+K197+K196</f>
        <v>33707.599999999999</v>
      </c>
      <c r="L193" s="100">
        <f>L198</f>
        <v>0</v>
      </c>
      <c r="M193" s="278">
        <f>N193+O193</f>
        <v>143724</v>
      </c>
      <c r="N193" s="278">
        <f>N195+N196+N197</f>
        <v>40000</v>
      </c>
      <c r="O193" s="278">
        <f>O198</f>
        <v>103724</v>
      </c>
      <c r="P193" s="100">
        <f t="shared" ref="P193:R194" si="34">M193-J193</f>
        <v>-57719.100000000006</v>
      </c>
      <c r="Q193" s="100">
        <f t="shared" si="34"/>
        <v>6292.4000000000015</v>
      </c>
      <c r="R193" s="100">
        <f t="shared" si="34"/>
        <v>103724</v>
      </c>
      <c r="S193" s="100">
        <f>T193+U193</f>
        <v>40000</v>
      </c>
      <c r="T193" s="100">
        <f>T195+T196+T197</f>
        <v>40000</v>
      </c>
      <c r="U193" s="100">
        <f>U198</f>
        <v>0</v>
      </c>
      <c r="V193" s="100">
        <f>W193+X193</f>
        <v>50000</v>
      </c>
      <c r="W193" s="100">
        <f>W195+W196+W197</f>
        <v>50000</v>
      </c>
      <c r="X193" s="100">
        <f>X198</f>
        <v>0</v>
      </c>
      <c r="Y193" s="357" t="s">
        <v>577</v>
      </c>
    </row>
    <row r="194" spans="1:27" ht="12.75" customHeight="1">
      <c r="A194" s="96"/>
      <c r="B194" s="98"/>
      <c r="C194" s="98"/>
      <c r="D194" s="139"/>
      <c r="E194" s="140" t="s">
        <v>14</v>
      </c>
      <c r="F194" s="141"/>
      <c r="G194" s="219"/>
      <c r="H194" s="219"/>
      <c r="I194" s="100"/>
      <c r="J194" s="219"/>
      <c r="K194" s="280"/>
      <c r="L194" s="100"/>
      <c r="M194" s="278"/>
      <c r="N194" s="278"/>
      <c r="O194" s="278"/>
      <c r="P194" s="100">
        <f t="shared" si="34"/>
        <v>0</v>
      </c>
      <c r="Q194" s="100">
        <f t="shared" si="34"/>
        <v>0</v>
      </c>
      <c r="R194" s="100">
        <f t="shared" si="34"/>
        <v>0</v>
      </c>
      <c r="S194" s="100"/>
      <c r="T194" s="100"/>
      <c r="U194" s="100"/>
      <c r="V194" s="100"/>
      <c r="W194" s="100"/>
      <c r="X194" s="100"/>
      <c r="Y194" s="358"/>
    </row>
    <row r="195" spans="1:27" s="88" customFormat="1" ht="22.5" customHeight="1">
      <c r="A195" s="217"/>
      <c r="B195" s="216"/>
      <c r="C195" s="216"/>
      <c r="D195" s="100"/>
      <c r="E195" s="169" t="s">
        <v>446</v>
      </c>
      <c r="F195" s="158">
        <v>4239</v>
      </c>
      <c r="G195" s="219">
        <f>H195</f>
        <v>17192.900000000001</v>
      </c>
      <c r="H195" s="219">
        <v>17192.900000000001</v>
      </c>
      <c r="I195" s="100">
        <v>0</v>
      </c>
      <c r="J195" s="219">
        <f>K195</f>
        <v>27762.5</v>
      </c>
      <c r="K195" s="280">
        <v>27762.5</v>
      </c>
      <c r="L195" s="100">
        <v>0</v>
      </c>
      <c r="M195" s="278">
        <f>N195</f>
        <v>30000</v>
      </c>
      <c r="N195" s="278">
        <v>30000</v>
      </c>
      <c r="O195" s="278" t="s">
        <v>271</v>
      </c>
      <c r="P195" s="100">
        <f t="shared" ref="P195:Q197" si="35">M195-J195</f>
        <v>2237.5</v>
      </c>
      <c r="Q195" s="100">
        <f t="shared" si="35"/>
        <v>2237.5</v>
      </c>
      <c r="R195" s="100" t="s">
        <v>271</v>
      </c>
      <c r="S195" s="100">
        <f>T195</f>
        <v>30000</v>
      </c>
      <c r="T195" s="100">
        <v>30000</v>
      </c>
      <c r="U195" s="100" t="s">
        <v>271</v>
      </c>
      <c r="V195" s="100">
        <f>W195</f>
        <v>30000</v>
      </c>
      <c r="W195" s="100">
        <v>30000</v>
      </c>
      <c r="X195" s="100" t="s">
        <v>271</v>
      </c>
      <c r="Y195" s="358"/>
    </row>
    <row r="196" spans="1:27" ht="18.75" customHeight="1">
      <c r="A196" s="96"/>
      <c r="B196" s="98"/>
      <c r="C196" s="98"/>
      <c r="D196" s="139"/>
      <c r="E196" s="140" t="s">
        <v>422</v>
      </c>
      <c r="F196" s="134">
        <v>4251</v>
      </c>
      <c r="G196" s="219">
        <f>H196</f>
        <v>0</v>
      </c>
      <c r="H196" s="219">
        <v>0</v>
      </c>
      <c r="I196" s="216" t="s">
        <v>271</v>
      </c>
      <c r="J196" s="219">
        <f>K196</f>
        <v>4646.5</v>
      </c>
      <c r="K196" s="280">
        <v>4646.5</v>
      </c>
      <c r="L196" s="277" t="s">
        <v>271</v>
      </c>
      <c r="M196" s="278">
        <f>N196</f>
        <v>5000</v>
      </c>
      <c r="N196" s="278">
        <v>5000</v>
      </c>
      <c r="O196" s="278" t="s">
        <v>271</v>
      </c>
      <c r="P196" s="100">
        <f t="shared" si="35"/>
        <v>353.5</v>
      </c>
      <c r="Q196" s="100">
        <f t="shared" si="35"/>
        <v>353.5</v>
      </c>
      <c r="R196" s="100" t="s">
        <v>271</v>
      </c>
      <c r="S196" s="102">
        <f>T196</f>
        <v>5000</v>
      </c>
      <c r="T196" s="102">
        <v>5000</v>
      </c>
      <c r="U196" s="216" t="s">
        <v>271</v>
      </c>
      <c r="V196" s="102">
        <f>W196</f>
        <v>10000</v>
      </c>
      <c r="W196" s="102">
        <v>10000</v>
      </c>
      <c r="X196" s="216" t="s">
        <v>271</v>
      </c>
      <c r="Y196" s="358"/>
    </row>
    <row r="197" spans="1:27" ht="18" customHeight="1">
      <c r="A197" s="96"/>
      <c r="B197" s="98"/>
      <c r="C197" s="98"/>
      <c r="D197" s="139"/>
      <c r="E197" s="170" t="s">
        <v>388</v>
      </c>
      <c r="F197" s="158">
        <v>4269</v>
      </c>
      <c r="G197" s="219">
        <f>H197</f>
        <v>5988.8</v>
      </c>
      <c r="H197" s="219">
        <v>5988.8</v>
      </c>
      <c r="I197" s="216" t="s">
        <v>271</v>
      </c>
      <c r="J197" s="219">
        <f>K197</f>
        <v>1298.5999999999999</v>
      </c>
      <c r="K197" s="280">
        <v>1298.5999999999999</v>
      </c>
      <c r="L197" s="277" t="s">
        <v>271</v>
      </c>
      <c r="M197" s="278">
        <f>N197</f>
        <v>5000</v>
      </c>
      <c r="N197" s="278">
        <v>5000</v>
      </c>
      <c r="O197" s="278" t="s">
        <v>271</v>
      </c>
      <c r="P197" s="100">
        <f t="shared" si="35"/>
        <v>3701.4</v>
      </c>
      <c r="Q197" s="100">
        <f t="shared" si="35"/>
        <v>3701.4</v>
      </c>
      <c r="R197" s="100" t="s">
        <v>271</v>
      </c>
      <c r="S197" s="102">
        <f>T197</f>
        <v>5000</v>
      </c>
      <c r="T197" s="102">
        <v>5000</v>
      </c>
      <c r="U197" s="216" t="s">
        <v>271</v>
      </c>
      <c r="V197" s="102">
        <f>W197</f>
        <v>10000</v>
      </c>
      <c r="W197" s="102">
        <v>10000</v>
      </c>
      <c r="X197" s="216" t="s">
        <v>271</v>
      </c>
      <c r="Y197" s="358"/>
    </row>
    <row r="198" spans="1:27" ht="19.5" customHeight="1">
      <c r="A198" s="96"/>
      <c r="B198" s="98"/>
      <c r="C198" s="98"/>
      <c r="D198" s="139"/>
      <c r="E198" s="140" t="s">
        <v>411</v>
      </c>
      <c r="F198" s="134">
        <v>5112</v>
      </c>
      <c r="G198" s="219">
        <f>I198</f>
        <v>102231.4</v>
      </c>
      <c r="H198" s="219" t="s">
        <v>271</v>
      </c>
      <c r="I198" s="216">
        <v>102231.4</v>
      </c>
      <c r="J198" s="219">
        <f>L198</f>
        <v>0</v>
      </c>
      <c r="K198" s="280" t="s">
        <v>271</v>
      </c>
      <c r="L198" s="277">
        <v>0</v>
      </c>
      <c r="M198" s="278">
        <f>O198</f>
        <v>103724</v>
      </c>
      <c r="N198" s="278" t="s">
        <v>271</v>
      </c>
      <c r="O198" s="278">
        <v>103724</v>
      </c>
      <c r="P198" s="100">
        <f>M198-J198</f>
        <v>103724</v>
      </c>
      <c r="Q198" s="100" t="s">
        <v>271</v>
      </c>
      <c r="R198" s="100">
        <f>O198-L198</f>
        <v>103724</v>
      </c>
      <c r="S198" s="102">
        <f>U198</f>
        <v>0</v>
      </c>
      <c r="T198" s="102" t="s">
        <v>271</v>
      </c>
      <c r="U198" s="216">
        <v>0</v>
      </c>
      <c r="V198" s="102">
        <f>X198</f>
        <v>0</v>
      </c>
      <c r="W198" s="102" t="s">
        <v>271</v>
      </c>
      <c r="X198" s="216">
        <v>0</v>
      </c>
      <c r="Y198" s="358"/>
    </row>
    <row r="199" spans="1:27" ht="27" customHeight="1">
      <c r="A199" s="96"/>
      <c r="B199" s="98"/>
      <c r="C199" s="98"/>
      <c r="D199" s="139"/>
      <c r="E199" s="140" t="s">
        <v>378</v>
      </c>
      <c r="F199" s="134">
        <v>5113</v>
      </c>
      <c r="G199" s="219"/>
      <c r="H199" s="219"/>
      <c r="I199" s="216"/>
      <c r="J199" s="219"/>
      <c r="K199" s="280"/>
      <c r="L199" s="277"/>
      <c r="M199" s="278"/>
      <c r="N199" s="278"/>
      <c r="O199" s="278"/>
      <c r="P199" s="100">
        <f>M199-J199</f>
        <v>0</v>
      </c>
      <c r="Q199" s="100">
        <f>N199-K199</f>
        <v>0</v>
      </c>
      <c r="R199" s="100">
        <f>O199-L199</f>
        <v>0</v>
      </c>
      <c r="S199" s="216"/>
      <c r="T199" s="216"/>
      <c r="U199" s="216"/>
      <c r="V199" s="216"/>
      <c r="W199" s="216"/>
      <c r="X199" s="216"/>
      <c r="Y199" s="359"/>
    </row>
    <row r="200" spans="1:27" ht="12.75" hidden="1" customHeight="1">
      <c r="A200" s="96"/>
      <c r="B200" s="98"/>
      <c r="C200" s="98"/>
      <c r="D200" s="139"/>
      <c r="E200" s="140" t="s">
        <v>367</v>
      </c>
      <c r="F200" s="134">
        <v>5134</v>
      </c>
      <c r="G200" s="219"/>
      <c r="H200" s="219"/>
      <c r="I200" s="98"/>
      <c r="J200" s="219"/>
      <c r="K200" s="280"/>
      <c r="L200" s="98"/>
      <c r="M200" s="250"/>
      <c r="N200" s="250"/>
      <c r="O200" s="250"/>
      <c r="P200" s="128">
        <f>M200-J200</f>
        <v>0</v>
      </c>
      <c r="Q200" s="128">
        <f>N200-K200</f>
        <v>0</v>
      </c>
      <c r="R200" s="128">
        <f>O200-L200</f>
        <v>0</v>
      </c>
      <c r="S200" s="98"/>
      <c r="T200" s="98"/>
      <c r="U200" s="98"/>
      <c r="V200" s="98"/>
      <c r="W200" s="98"/>
      <c r="X200" s="98"/>
      <c r="Y200" s="101"/>
    </row>
    <row r="201" spans="1:27" s="88" customFormat="1" ht="46.5" customHeight="1">
      <c r="A201" s="217" t="s">
        <v>473</v>
      </c>
      <c r="B201" s="216" t="s">
        <v>457</v>
      </c>
      <c r="C201" s="216" t="s">
        <v>369</v>
      </c>
      <c r="D201" s="100" t="s">
        <v>245</v>
      </c>
      <c r="E201" s="142" t="s">
        <v>474</v>
      </c>
      <c r="F201" s="145"/>
      <c r="G201" s="219">
        <f t="shared" ref="G201:L201" si="36">G203</f>
        <v>101000</v>
      </c>
      <c r="H201" s="219">
        <f t="shared" si="36"/>
        <v>101000</v>
      </c>
      <c r="I201" s="100">
        <f t="shared" si="36"/>
        <v>0</v>
      </c>
      <c r="J201" s="219">
        <f t="shared" si="36"/>
        <v>113000</v>
      </c>
      <c r="K201" s="280">
        <f t="shared" si="36"/>
        <v>113000</v>
      </c>
      <c r="L201" s="100">
        <f t="shared" si="36"/>
        <v>0</v>
      </c>
      <c r="M201" s="278">
        <f>N201</f>
        <v>190000</v>
      </c>
      <c r="N201" s="278">
        <f>N203</f>
        <v>190000</v>
      </c>
      <c r="O201" s="278">
        <f>O203</f>
        <v>0</v>
      </c>
      <c r="P201" s="128">
        <f>M201-J201</f>
        <v>77000</v>
      </c>
      <c r="Q201" s="128">
        <f>N201-K201</f>
        <v>77000</v>
      </c>
      <c r="R201" s="100">
        <f>O201-L201</f>
        <v>0</v>
      </c>
      <c r="S201" s="100">
        <f>T201</f>
        <v>155000</v>
      </c>
      <c r="T201" s="100">
        <f>T203</f>
        <v>155000</v>
      </c>
      <c r="U201" s="100">
        <f>U203</f>
        <v>0</v>
      </c>
      <c r="V201" s="100">
        <f>W201</f>
        <v>160000</v>
      </c>
      <c r="W201" s="100">
        <f>W203</f>
        <v>160000</v>
      </c>
      <c r="X201" s="100">
        <f>X203</f>
        <v>0</v>
      </c>
      <c r="Y201" s="95"/>
    </row>
    <row r="202" spans="1:27" ht="12.75" customHeight="1">
      <c r="A202" s="96"/>
      <c r="B202" s="98"/>
      <c r="C202" s="98"/>
      <c r="D202" s="139"/>
      <c r="E202" s="140" t="s">
        <v>210</v>
      </c>
      <c r="F202" s="141"/>
      <c r="G202" s="219"/>
      <c r="H202" s="219"/>
      <c r="I202" s="100"/>
      <c r="J202" s="219"/>
      <c r="K202" s="280"/>
      <c r="L202" s="100"/>
      <c r="M202" s="278"/>
      <c r="N202" s="278"/>
      <c r="O202" s="250"/>
      <c r="P202" s="128"/>
      <c r="Q202" s="128"/>
      <c r="R202" s="100"/>
      <c r="S202" s="100"/>
      <c r="T202" s="100"/>
      <c r="U202" s="139"/>
      <c r="V202" s="100"/>
      <c r="W202" s="100"/>
      <c r="X202" s="139"/>
      <c r="Y202" s="101"/>
    </row>
    <row r="203" spans="1:27" ht="27.75" customHeight="1">
      <c r="A203" s="96" t="s">
        <v>475</v>
      </c>
      <c r="B203" s="216" t="s">
        <v>457</v>
      </c>
      <c r="C203" s="216" t="s">
        <v>369</v>
      </c>
      <c r="D203" s="216" t="s">
        <v>312</v>
      </c>
      <c r="E203" s="140" t="s">
        <v>474</v>
      </c>
      <c r="F203" s="141"/>
      <c r="G203" s="219">
        <f>H203</f>
        <v>101000</v>
      </c>
      <c r="H203" s="219">
        <f>H205+H206+H208+H210+H212</f>
        <v>101000</v>
      </c>
      <c r="I203" s="100">
        <v>0</v>
      </c>
      <c r="J203" s="219">
        <f>K203</f>
        <v>113000</v>
      </c>
      <c r="K203" s="280">
        <f>K205+K206+K208+K210+K212</f>
        <v>113000</v>
      </c>
      <c r="L203" s="100">
        <v>0</v>
      </c>
      <c r="M203" s="278">
        <f>N203</f>
        <v>190000</v>
      </c>
      <c r="N203" s="278">
        <f>N212</f>
        <v>190000</v>
      </c>
      <c r="O203" s="278">
        <v>0</v>
      </c>
      <c r="P203" s="128">
        <f>M203-J203</f>
        <v>77000</v>
      </c>
      <c r="Q203" s="128">
        <f>N203-K203</f>
        <v>77000</v>
      </c>
      <c r="R203" s="100">
        <f>O203-L203</f>
        <v>0</v>
      </c>
      <c r="S203" s="100">
        <f>T203</f>
        <v>155000</v>
      </c>
      <c r="T203" s="100">
        <f>T212</f>
        <v>155000</v>
      </c>
      <c r="U203" s="100">
        <v>0</v>
      </c>
      <c r="V203" s="100">
        <f>W203</f>
        <v>160000</v>
      </c>
      <c r="W203" s="100">
        <f>W212</f>
        <v>160000</v>
      </c>
      <c r="X203" s="100">
        <v>0</v>
      </c>
      <c r="Y203" s="360" t="s">
        <v>476</v>
      </c>
      <c r="Z203" s="184"/>
      <c r="AA203" s="184"/>
    </row>
    <row r="204" spans="1:27" ht="12.75" customHeight="1">
      <c r="A204" s="96"/>
      <c r="B204" s="98"/>
      <c r="C204" s="98"/>
      <c r="D204" s="139"/>
      <c r="E204" s="140" t="s">
        <v>14</v>
      </c>
      <c r="F204" s="141"/>
      <c r="G204" s="219"/>
      <c r="H204" s="219"/>
      <c r="I204" s="139"/>
      <c r="J204" s="219"/>
      <c r="K204" s="280"/>
      <c r="L204" s="139"/>
      <c r="M204" s="250"/>
      <c r="N204" s="250"/>
      <c r="O204" s="250"/>
      <c r="P204" s="128"/>
      <c r="Q204" s="128"/>
      <c r="R204" s="128"/>
      <c r="S204" s="139"/>
      <c r="T204" s="139"/>
      <c r="U204" s="139"/>
      <c r="V204" s="139"/>
      <c r="W204" s="139"/>
      <c r="X204" s="139"/>
      <c r="Y204" s="361"/>
      <c r="Z204" s="184"/>
      <c r="AA204" s="184"/>
    </row>
    <row r="205" spans="1:27" ht="19.5" customHeight="1">
      <c r="A205" s="96"/>
      <c r="B205" s="98"/>
      <c r="C205" s="98"/>
      <c r="D205" s="139"/>
      <c r="E205" s="140" t="s">
        <v>317</v>
      </c>
      <c r="F205" s="134">
        <v>4111</v>
      </c>
      <c r="G205" s="219">
        <f t="shared" ref="G205:G210" si="37">H205</f>
        <v>0</v>
      </c>
      <c r="H205" s="219">
        <v>0</v>
      </c>
      <c r="I205" s="139" t="s">
        <v>271</v>
      </c>
      <c r="J205" s="219">
        <f t="shared" ref="J205:J210" si="38">K205</f>
        <v>0</v>
      </c>
      <c r="K205" s="280">
        <v>0</v>
      </c>
      <c r="L205" s="139" t="s">
        <v>271</v>
      </c>
      <c r="M205" s="250">
        <f t="shared" ref="M205:M212" si="39">N205</f>
        <v>0</v>
      </c>
      <c r="N205" s="250">
        <v>0</v>
      </c>
      <c r="O205" s="250" t="s">
        <v>271</v>
      </c>
      <c r="P205" s="128">
        <f t="shared" ref="P205:P210" si="40">M205-J205</f>
        <v>0</v>
      </c>
      <c r="Q205" s="128">
        <v>0</v>
      </c>
      <c r="R205" s="100" t="s">
        <v>271</v>
      </c>
      <c r="S205" s="139">
        <f t="shared" ref="S205:S210" si="41">T205</f>
        <v>0</v>
      </c>
      <c r="T205" s="139">
        <v>0</v>
      </c>
      <c r="U205" s="139" t="s">
        <v>271</v>
      </c>
      <c r="V205" s="139">
        <f t="shared" ref="V205:V210" si="42">W205</f>
        <v>0</v>
      </c>
      <c r="W205" s="139">
        <v>0</v>
      </c>
      <c r="X205" s="139" t="s">
        <v>271</v>
      </c>
      <c r="Y205" s="361"/>
      <c r="Z205" s="184"/>
      <c r="AA205" s="184"/>
    </row>
    <row r="206" spans="1:27" ht="21" customHeight="1">
      <c r="A206" s="96"/>
      <c r="B206" s="98"/>
      <c r="C206" s="98"/>
      <c r="D206" s="139"/>
      <c r="E206" s="140" t="s">
        <v>320</v>
      </c>
      <c r="F206" s="134">
        <v>4212</v>
      </c>
      <c r="G206" s="219">
        <f t="shared" si="37"/>
        <v>0</v>
      </c>
      <c r="H206" s="219">
        <v>0</v>
      </c>
      <c r="I206" s="139" t="s">
        <v>271</v>
      </c>
      <c r="J206" s="219">
        <f t="shared" si="38"/>
        <v>0</v>
      </c>
      <c r="K206" s="280">
        <v>0</v>
      </c>
      <c r="L206" s="139" t="s">
        <v>271</v>
      </c>
      <c r="M206" s="250">
        <f t="shared" si="39"/>
        <v>0</v>
      </c>
      <c r="N206" s="250">
        <v>0</v>
      </c>
      <c r="O206" s="250" t="s">
        <v>271</v>
      </c>
      <c r="P206" s="128">
        <f t="shared" si="40"/>
        <v>0</v>
      </c>
      <c r="Q206" s="128">
        <v>0</v>
      </c>
      <c r="R206" s="100" t="s">
        <v>271</v>
      </c>
      <c r="S206" s="139">
        <f t="shared" si="41"/>
        <v>0</v>
      </c>
      <c r="T206" s="139">
        <v>0</v>
      </c>
      <c r="U206" s="139" t="s">
        <v>271</v>
      </c>
      <c r="V206" s="139">
        <f t="shared" si="42"/>
        <v>0</v>
      </c>
      <c r="W206" s="139">
        <v>0</v>
      </c>
      <c r="X206" s="139" t="s">
        <v>271</v>
      </c>
      <c r="Y206" s="361"/>
      <c r="Z206" s="184"/>
      <c r="AA206" s="184"/>
    </row>
    <row r="207" spans="1:27" ht="0.75" hidden="1" customHeight="1">
      <c r="A207" s="96"/>
      <c r="B207" s="98"/>
      <c r="C207" s="98"/>
      <c r="D207" s="139"/>
      <c r="E207" s="140" t="s">
        <v>322</v>
      </c>
      <c r="F207" s="134">
        <v>4213</v>
      </c>
      <c r="G207" s="219">
        <f t="shared" si="37"/>
        <v>0</v>
      </c>
      <c r="H207" s="219"/>
      <c r="I207" s="139" t="s">
        <v>271</v>
      </c>
      <c r="J207" s="219">
        <f t="shared" si="38"/>
        <v>0</v>
      </c>
      <c r="K207" s="280"/>
      <c r="L207" s="139" t="s">
        <v>271</v>
      </c>
      <c r="M207" s="250">
        <f t="shared" si="39"/>
        <v>0</v>
      </c>
      <c r="N207" s="250"/>
      <c r="O207" s="250" t="s">
        <v>271</v>
      </c>
      <c r="P207" s="128">
        <f t="shared" si="40"/>
        <v>0</v>
      </c>
      <c r="Q207" s="128">
        <v>0</v>
      </c>
      <c r="R207" s="100" t="s">
        <v>271</v>
      </c>
      <c r="S207" s="139">
        <f t="shared" si="41"/>
        <v>0</v>
      </c>
      <c r="T207" s="139"/>
      <c r="U207" s="139" t="s">
        <v>271</v>
      </c>
      <c r="V207" s="139">
        <f t="shared" si="42"/>
        <v>0</v>
      </c>
      <c r="W207" s="139"/>
      <c r="X207" s="139" t="s">
        <v>271</v>
      </c>
      <c r="Y207" s="361"/>
      <c r="Z207" s="184"/>
      <c r="AA207" s="184"/>
    </row>
    <row r="208" spans="1:27" ht="18" customHeight="1">
      <c r="A208" s="96"/>
      <c r="B208" s="98"/>
      <c r="C208" s="98"/>
      <c r="D208" s="139"/>
      <c r="E208" s="140" t="s">
        <v>343</v>
      </c>
      <c r="F208" s="134">
        <v>4264</v>
      </c>
      <c r="G208" s="219">
        <f t="shared" si="37"/>
        <v>0</v>
      </c>
      <c r="H208" s="219">
        <v>0</v>
      </c>
      <c r="I208" s="139" t="s">
        <v>271</v>
      </c>
      <c r="J208" s="219">
        <f t="shared" si="38"/>
        <v>0</v>
      </c>
      <c r="K208" s="280">
        <v>0</v>
      </c>
      <c r="L208" s="139" t="s">
        <v>271</v>
      </c>
      <c r="M208" s="250">
        <f t="shared" si="39"/>
        <v>0</v>
      </c>
      <c r="N208" s="250">
        <v>0</v>
      </c>
      <c r="O208" s="250" t="s">
        <v>271</v>
      </c>
      <c r="P208" s="128">
        <f t="shared" si="40"/>
        <v>0</v>
      </c>
      <c r="Q208" s="128">
        <v>0</v>
      </c>
      <c r="R208" s="100" t="s">
        <v>271</v>
      </c>
      <c r="S208" s="139">
        <f t="shared" si="41"/>
        <v>0</v>
      </c>
      <c r="T208" s="139">
        <v>0</v>
      </c>
      <c r="U208" s="139" t="s">
        <v>271</v>
      </c>
      <c r="V208" s="139">
        <f t="shared" si="42"/>
        <v>0</v>
      </c>
      <c r="W208" s="139">
        <v>0</v>
      </c>
      <c r="X208" s="139" t="s">
        <v>271</v>
      </c>
      <c r="Y208" s="361"/>
      <c r="Z208" s="184"/>
      <c r="AA208" s="184"/>
    </row>
    <row r="209" spans="1:27" ht="19.5" customHeight="1">
      <c r="A209" s="96"/>
      <c r="B209" s="98"/>
      <c r="C209" s="98"/>
      <c r="D209" s="139"/>
      <c r="E209" s="140" t="s">
        <v>344</v>
      </c>
      <c r="F209" s="134">
        <v>4267</v>
      </c>
      <c r="G209" s="219">
        <f t="shared" si="37"/>
        <v>0</v>
      </c>
      <c r="H209" s="219">
        <v>0</v>
      </c>
      <c r="I209" s="139" t="s">
        <v>271</v>
      </c>
      <c r="J209" s="219">
        <f t="shared" si="38"/>
        <v>0</v>
      </c>
      <c r="K209" s="280">
        <v>0</v>
      </c>
      <c r="L209" s="139" t="s">
        <v>271</v>
      </c>
      <c r="M209" s="250">
        <f t="shared" si="39"/>
        <v>0</v>
      </c>
      <c r="N209" s="250">
        <v>0</v>
      </c>
      <c r="O209" s="250" t="s">
        <v>271</v>
      </c>
      <c r="P209" s="128">
        <f t="shared" si="40"/>
        <v>0</v>
      </c>
      <c r="Q209" s="128">
        <v>0</v>
      </c>
      <c r="R209" s="100" t="s">
        <v>271</v>
      </c>
      <c r="S209" s="139">
        <f t="shared" si="41"/>
        <v>0</v>
      </c>
      <c r="T209" s="139">
        <v>0</v>
      </c>
      <c r="U209" s="139" t="s">
        <v>271</v>
      </c>
      <c r="V209" s="139">
        <f t="shared" si="42"/>
        <v>0</v>
      </c>
      <c r="W209" s="139">
        <v>0</v>
      </c>
      <c r="X209" s="139" t="s">
        <v>271</v>
      </c>
      <c r="Y209" s="361"/>
      <c r="Z209" s="184"/>
      <c r="AA209" s="184"/>
    </row>
    <row r="210" spans="1:27" ht="21.75" customHeight="1">
      <c r="A210" s="96"/>
      <c r="B210" s="98"/>
      <c r="C210" s="98"/>
      <c r="D210" s="139"/>
      <c r="E210" s="140" t="s">
        <v>345</v>
      </c>
      <c r="F210" s="134">
        <v>4269</v>
      </c>
      <c r="G210" s="219">
        <f t="shared" si="37"/>
        <v>0</v>
      </c>
      <c r="H210" s="219">
        <v>0</v>
      </c>
      <c r="I210" s="139" t="s">
        <v>271</v>
      </c>
      <c r="J210" s="219">
        <f t="shared" si="38"/>
        <v>0</v>
      </c>
      <c r="K210" s="280">
        <v>0</v>
      </c>
      <c r="L210" s="139" t="s">
        <v>271</v>
      </c>
      <c r="M210" s="250">
        <f t="shared" si="39"/>
        <v>0</v>
      </c>
      <c r="N210" s="250">
        <v>0</v>
      </c>
      <c r="O210" s="250" t="s">
        <v>271</v>
      </c>
      <c r="P210" s="128">
        <f t="shared" si="40"/>
        <v>0</v>
      </c>
      <c r="Q210" s="128">
        <v>0</v>
      </c>
      <c r="R210" s="100" t="s">
        <v>271</v>
      </c>
      <c r="S210" s="139">
        <f t="shared" si="41"/>
        <v>0</v>
      </c>
      <c r="T210" s="139">
        <v>0</v>
      </c>
      <c r="U210" s="139" t="s">
        <v>271</v>
      </c>
      <c r="V210" s="139">
        <f t="shared" si="42"/>
        <v>0</v>
      </c>
      <c r="W210" s="139">
        <v>0</v>
      </c>
      <c r="X210" s="139" t="s">
        <v>271</v>
      </c>
      <c r="Y210" s="361"/>
      <c r="Z210" s="184"/>
      <c r="AA210" s="184"/>
    </row>
    <row r="211" spans="1:27" ht="2.25" hidden="1" customHeight="1">
      <c r="A211" s="96"/>
      <c r="B211" s="98"/>
      <c r="C211" s="98"/>
      <c r="D211" s="139"/>
      <c r="E211" s="185"/>
      <c r="F211" s="141"/>
      <c r="G211" s="219"/>
      <c r="H211" s="219"/>
      <c r="I211" s="139" t="s">
        <v>271</v>
      </c>
      <c r="J211" s="219"/>
      <c r="K211" s="280"/>
      <c r="L211" s="139" t="s">
        <v>271</v>
      </c>
      <c r="M211" s="250">
        <f t="shared" si="39"/>
        <v>0</v>
      </c>
      <c r="N211" s="250"/>
      <c r="O211" s="250" t="s">
        <v>271</v>
      </c>
      <c r="P211" s="128"/>
      <c r="Q211" s="128"/>
      <c r="R211" s="128"/>
      <c r="S211" s="139"/>
      <c r="T211" s="139"/>
      <c r="U211" s="139" t="s">
        <v>271</v>
      </c>
      <c r="V211" s="139"/>
      <c r="W211" s="139"/>
      <c r="X211" s="139" t="s">
        <v>271</v>
      </c>
      <c r="Y211" s="361"/>
    </row>
    <row r="212" spans="1:27" ht="31.5" customHeight="1">
      <c r="A212" s="96"/>
      <c r="B212" s="98"/>
      <c r="C212" s="98"/>
      <c r="D212" s="139"/>
      <c r="E212" s="186" t="s">
        <v>477</v>
      </c>
      <c r="F212" s="154">
        <v>4637</v>
      </c>
      <c r="G212" s="219">
        <f>H212</f>
        <v>101000</v>
      </c>
      <c r="H212" s="219">
        <v>101000</v>
      </c>
      <c r="I212" s="100" t="s">
        <v>271</v>
      </c>
      <c r="J212" s="219">
        <f>K212</f>
        <v>113000</v>
      </c>
      <c r="K212" s="280">
        <v>113000</v>
      </c>
      <c r="L212" s="100" t="s">
        <v>271</v>
      </c>
      <c r="M212" s="278">
        <f t="shared" si="39"/>
        <v>190000</v>
      </c>
      <c r="N212" s="278">
        <v>190000</v>
      </c>
      <c r="O212" s="278" t="s">
        <v>271</v>
      </c>
      <c r="P212" s="128">
        <f>M212-J212</f>
        <v>77000</v>
      </c>
      <c r="Q212" s="128">
        <f>N212-K212</f>
        <v>77000</v>
      </c>
      <c r="R212" s="100" t="s">
        <v>271</v>
      </c>
      <c r="S212" s="100">
        <f>T212</f>
        <v>155000</v>
      </c>
      <c r="T212" s="100">
        <v>155000</v>
      </c>
      <c r="U212" s="100" t="s">
        <v>271</v>
      </c>
      <c r="V212" s="100">
        <f>W212</f>
        <v>160000</v>
      </c>
      <c r="W212" s="100">
        <v>160000</v>
      </c>
      <c r="X212" s="100" t="s">
        <v>271</v>
      </c>
      <c r="Y212" s="362"/>
    </row>
    <row r="213" spans="1:27" ht="22.5" customHeight="1">
      <c r="A213" s="96"/>
      <c r="B213" s="216" t="s">
        <v>478</v>
      </c>
      <c r="C213" s="127">
        <v>0</v>
      </c>
      <c r="D213" s="127">
        <v>0</v>
      </c>
      <c r="E213" s="187" t="s">
        <v>479</v>
      </c>
      <c r="F213" s="172"/>
      <c r="G213" s="219">
        <f>H213+I213</f>
        <v>69627.899999999994</v>
      </c>
      <c r="H213" s="219">
        <f>H215+H221+H234+H241</f>
        <v>69627.899999999994</v>
      </c>
      <c r="I213" s="100">
        <f>I215+I219</f>
        <v>0</v>
      </c>
      <c r="J213" s="219">
        <f>K213+L213</f>
        <v>107914.4</v>
      </c>
      <c r="K213" s="280">
        <f>K215+K221+K234+K241</f>
        <v>75071.3</v>
      </c>
      <c r="L213" s="100">
        <f>L215+L219+L234</f>
        <v>32843.1</v>
      </c>
      <c r="M213" s="278">
        <f>N213+O213</f>
        <v>110300</v>
      </c>
      <c r="N213" s="278">
        <f>N215+N221+N234+N241</f>
        <v>110300</v>
      </c>
      <c r="O213" s="278">
        <f>O219+O215</f>
        <v>0</v>
      </c>
      <c r="P213" s="128">
        <f>M213-J213</f>
        <v>2385.6000000000058</v>
      </c>
      <c r="Q213" s="128">
        <f>Q219</f>
        <v>102470</v>
      </c>
      <c r="R213" s="100">
        <f>R215+R219</f>
        <v>-32843.1</v>
      </c>
      <c r="S213" s="100">
        <f>T213+U213</f>
        <v>99500</v>
      </c>
      <c r="T213" s="100">
        <f>T215+T221+T234+T241</f>
        <v>99500</v>
      </c>
      <c r="U213" s="100">
        <f>U215</f>
        <v>0</v>
      </c>
      <c r="V213" s="100">
        <f>W213+X213</f>
        <v>1106500</v>
      </c>
      <c r="W213" s="100">
        <f>W215+W221+W234+W241</f>
        <v>106500</v>
      </c>
      <c r="X213" s="100">
        <f>X215</f>
        <v>1000000</v>
      </c>
      <c r="Y213" s="101"/>
    </row>
    <row r="214" spans="1:27" ht="0.75" hidden="1" customHeight="1">
      <c r="A214" s="96"/>
      <c r="B214" s="216"/>
      <c r="C214" s="127"/>
      <c r="D214" s="127"/>
      <c r="E214" s="187"/>
      <c r="F214" s="134"/>
      <c r="G214" s="219"/>
      <c r="H214" s="219"/>
      <c r="I214" s="102"/>
      <c r="J214" s="219"/>
      <c r="K214" s="280"/>
      <c r="L214" s="102"/>
      <c r="M214" s="278"/>
      <c r="N214" s="278"/>
      <c r="O214" s="278"/>
      <c r="P214" s="100"/>
      <c r="Q214" s="128"/>
      <c r="R214" s="100"/>
      <c r="S214" s="102"/>
      <c r="T214" s="102"/>
      <c r="U214" s="102"/>
      <c r="V214" s="102"/>
      <c r="W214" s="102"/>
      <c r="X214" s="102"/>
      <c r="Y214" s="101"/>
    </row>
    <row r="215" spans="1:27" ht="27" customHeight="1">
      <c r="A215" s="96"/>
      <c r="B215" s="98" t="s">
        <v>478</v>
      </c>
      <c r="C215" s="98">
        <v>1</v>
      </c>
      <c r="D215" s="98" t="s">
        <v>312</v>
      </c>
      <c r="E215" s="187" t="s">
        <v>480</v>
      </c>
      <c r="F215" s="134"/>
      <c r="G215" s="219">
        <f>H215+I215</f>
        <v>3157.3</v>
      </c>
      <c r="H215" s="219">
        <f>H216+H217</f>
        <v>3157.3</v>
      </c>
      <c r="I215" s="102">
        <f>I218</f>
        <v>0</v>
      </c>
      <c r="J215" s="219">
        <f>K215+L215</f>
        <v>32943.1</v>
      </c>
      <c r="K215" s="280">
        <f>K216+K217</f>
        <v>100</v>
      </c>
      <c r="L215" s="102">
        <f>L218</f>
        <v>32843.1</v>
      </c>
      <c r="M215" s="278">
        <f>N215+O215</f>
        <v>300</v>
      </c>
      <c r="N215" s="278">
        <f>N216+N217</f>
        <v>300</v>
      </c>
      <c r="O215" s="278">
        <f>O218</f>
        <v>0</v>
      </c>
      <c r="P215" s="100">
        <f>Q215+R215</f>
        <v>-32843.1</v>
      </c>
      <c r="Q215" s="128">
        <v>0</v>
      </c>
      <c r="R215" s="100">
        <f>R218</f>
        <v>-32843.1</v>
      </c>
      <c r="S215" s="102">
        <f>T215+U215</f>
        <v>300</v>
      </c>
      <c r="T215" s="102">
        <f>T216+T217</f>
        <v>300</v>
      </c>
      <c r="U215" s="102">
        <f>U218</f>
        <v>0</v>
      </c>
      <c r="V215" s="102">
        <f>W215+X215</f>
        <v>1000300</v>
      </c>
      <c r="W215" s="102">
        <f>W216+W217</f>
        <v>300</v>
      </c>
      <c r="X215" s="102">
        <f>X218</f>
        <v>1000000</v>
      </c>
      <c r="Y215" s="346" t="s">
        <v>481</v>
      </c>
    </row>
    <row r="216" spans="1:27" ht="27" customHeight="1">
      <c r="A216" s="96"/>
      <c r="B216" s="188"/>
      <c r="C216" s="188"/>
      <c r="D216" s="188"/>
      <c r="E216" s="140" t="s">
        <v>327</v>
      </c>
      <c r="F216" s="134">
        <v>4221</v>
      </c>
      <c r="G216" s="219">
        <f>H216</f>
        <v>3107.3</v>
      </c>
      <c r="H216" s="219">
        <v>3107.3</v>
      </c>
      <c r="I216" s="102" t="s">
        <v>271</v>
      </c>
      <c r="J216" s="219">
        <f>K216</f>
        <v>100</v>
      </c>
      <c r="K216" s="280">
        <v>100</v>
      </c>
      <c r="L216" s="102" t="s">
        <v>271</v>
      </c>
      <c r="M216" s="278">
        <f>N216</f>
        <v>0</v>
      </c>
      <c r="N216" s="278">
        <v>0</v>
      </c>
      <c r="O216" s="278" t="s">
        <v>271</v>
      </c>
      <c r="P216" s="100">
        <f>Q216</f>
        <v>-100</v>
      </c>
      <c r="Q216" s="128">
        <f>N216-K216</f>
        <v>-100</v>
      </c>
      <c r="R216" s="100" t="s">
        <v>271</v>
      </c>
      <c r="S216" s="102">
        <f>T216</f>
        <v>0</v>
      </c>
      <c r="T216" s="102">
        <v>0</v>
      </c>
      <c r="U216" s="102" t="s">
        <v>271</v>
      </c>
      <c r="V216" s="102">
        <f>W216</f>
        <v>0</v>
      </c>
      <c r="W216" s="102">
        <v>0</v>
      </c>
      <c r="X216" s="102" t="s">
        <v>271</v>
      </c>
      <c r="Y216" s="347"/>
    </row>
    <row r="217" spans="1:27" ht="27" customHeight="1">
      <c r="A217" s="96"/>
      <c r="B217" s="188"/>
      <c r="C217" s="188"/>
      <c r="D217" s="188"/>
      <c r="E217" s="166" t="s">
        <v>482</v>
      </c>
      <c r="F217" s="134">
        <v>4727</v>
      </c>
      <c r="G217" s="219">
        <f>H217</f>
        <v>50</v>
      </c>
      <c r="H217" s="219">
        <v>50</v>
      </c>
      <c r="I217" s="102" t="s">
        <v>271</v>
      </c>
      <c r="J217" s="219">
        <f>K217</f>
        <v>0</v>
      </c>
      <c r="K217" s="280">
        <v>0</v>
      </c>
      <c r="L217" s="102" t="s">
        <v>271</v>
      </c>
      <c r="M217" s="278">
        <f>N217</f>
        <v>300</v>
      </c>
      <c r="N217" s="278">
        <v>300</v>
      </c>
      <c r="O217" s="278" t="s">
        <v>271</v>
      </c>
      <c r="P217" s="100">
        <f>Q217</f>
        <v>300</v>
      </c>
      <c r="Q217" s="128">
        <f>N217-K217</f>
        <v>300</v>
      </c>
      <c r="R217" s="100" t="s">
        <v>271</v>
      </c>
      <c r="S217" s="102">
        <f>T217</f>
        <v>300</v>
      </c>
      <c r="T217" s="102">
        <v>300</v>
      </c>
      <c r="U217" s="102" t="s">
        <v>271</v>
      </c>
      <c r="V217" s="102">
        <f>W217</f>
        <v>300</v>
      </c>
      <c r="W217" s="102">
        <v>300</v>
      </c>
      <c r="X217" s="102" t="s">
        <v>271</v>
      </c>
      <c r="Y217" s="347"/>
    </row>
    <row r="218" spans="1:27" ht="27" customHeight="1">
      <c r="A218" s="96"/>
      <c r="B218" s="98"/>
      <c r="C218" s="98"/>
      <c r="D218" s="139"/>
      <c r="E218" s="166" t="s">
        <v>411</v>
      </c>
      <c r="F218" s="134">
        <v>5112</v>
      </c>
      <c r="G218" s="219">
        <f>I218</f>
        <v>0</v>
      </c>
      <c r="H218" s="219" t="s">
        <v>271</v>
      </c>
      <c r="I218" s="102">
        <v>0</v>
      </c>
      <c r="J218" s="219">
        <f>L218</f>
        <v>32843.1</v>
      </c>
      <c r="K218" s="280" t="s">
        <v>271</v>
      </c>
      <c r="L218" s="102">
        <v>32843.1</v>
      </c>
      <c r="M218" s="278">
        <f>O218</f>
        <v>0</v>
      </c>
      <c r="N218" s="278" t="s">
        <v>271</v>
      </c>
      <c r="O218" s="278">
        <v>0</v>
      </c>
      <c r="P218" s="100">
        <f>R218</f>
        <v>-32843.1</v>
      </c>
      <c r="Q218" s="128"/>
      <c r="R218" s="100">
        <f>O218-L218</f>
        <v>-32843.1</v>
      </c>
      <c r="S218" s="102">
        <f>U218</f>
        <v>0</v>
      </c>
      <c r="T218" s="102" t="s">
        <v>271</v>
      </c>
      <c r="U218" s="102">
        <v>0</v>
      </c>
      <c r="V218" s="102">
        <f>X218</f>
        <v>1000000</v>
      </c>
      <c r="W218" s="102" t="s">
        <v>271</v>
      </c>
      <c r="X218" s="102">
        <v>1000000</v>
      </c>
      <c r="Y218" s="348"/>
    </row>
    <row r="219" spans="1:27" s="88" customFormat="1" ht="27" customHeight="1">
      <c r="A219" s="217" t="s">
        <v>483</v>
      </c>
      <c r="B219" s="216" t="s">
        <v>478</v>
      </c>
      <c r="C219" s="216" t="s">
        <v>383</v>
      </c>
      <c r="D219" s="100" t="s">
        <v>245</v>
      </c>
      <c r="E219" s="142" t="s">
        <v>484</v>
      </c>
      <c r="F219" s="145"/>
      <c r="G219" s="219">
        <f>H219</f>
        <v>5696.2</v>
      </c>
      <c r="H219" s="219">
        <f>H221</f>
        <v>5696.2</v>
      </c>
      <c r="I219" s="100">
        <v>0</v>
      </c>
      <c r="J219" s="219">
        <f>K219</f>
        <v>7530</v>
      </c>
      <c r="K219" s="280">
        <f>K221</f>
        <v>7530</v>
      </c>
      <c r="L219" s="100">
        <v>0</v>
      </c>
      <c r="M219" s="278">
        <f>N219+O219</f>
        <v>110000</v>
      </c>
      <c r="N219" s="278">
        <f>N221+N234+N241</f>
        <v>110000</v>
      </c>
      <c r="O219" s="278">
        <f>O234</f>
        <v>0</v>
      </c>
      <c r="P219" s="128">
        <f>M219-J219</f>
        <v>102470</v>
      </c>
      <c r="Q219" s="128">
        <f>N219-K219</f>
        <v>102470</v>
      </c>
      <c r="R219" s="128">
        <f>O219-L219</f>
        <v>0</v>
      </c>
      <c r="S219" s="100">
        <f>T219+U219</f>
        <v>99200</v>
      </c>
      <c r="T219" s="100">
        <f>T221+T234+T241</f>
        <v>99200</v>
      </c>
      <c r="U219" s="100">
        <f>U234</f>
        <v>0</v>
      </c>
      <c r="V219" s="100">
        <f>W219+X219</f>
        <v>106200</v>
      </c>
      <c r="W219" s="100">
        <f>W221+W234+W241</f>
        <v>106200</v>
      </c>
      <c r="X219" s="100">
        <f>X234</f>
        <v>0</v>
      </c>
      <c r="Y219" s="103"/>
    </row>
    <row r="220" spans="1:27" ht="15" customHeight="1">
      <c r="A220" s="96"/>
      <c r="B220" s="98"/>
      <c r="C220" s="98"/>
      <c r="D220" s="139"/>
      <c r="E220" s="140" t="s">
        <v>210</v>
      </c>
      <c r="F220" s="141"/>
      <c r="G220" s="219"/>
      <c r="H220" s="219"/>
      <c r="I220" s="139"/>
      <c r="J220" s="219"/>
      <c r="K220" s="280"/>
      <c r="L220" s="139"/>
      <c r="M220" s="250"/>
      <c r="N220" s="250"/>
      <c r="O220" s="250"/>
      <c r="P220" s="128"/>
      <c r="Q220" s="128"/>
      <c r="R220" s="128"/>
      <c r="S220" s="139"/>
      <c r="T220" s="139"/>
      <c r="U220" s="139"/>
      <c r="V220" s="139"/>
      <c r="W220" s="139"/>
      <c r="X220" s="139"/>
      <c r="Y220" s="101"/>
    </row>
    <row r="221" spans="1:27" ht="20.25" customHeight="1">
      <c r="A221" s="96" t="s">
        <v>485</v>
      </c>
      <c r="B221" s="98" t="s">
        <v>478</v>
      </c>
      <c r="C221" s="98" t="s">
        <v>383</v>
      </c>
      <c r="D221" s="98" t="s">
        <v>312</v>
      </c>
      <c r="E221" s="189" t="s">
        <v>486</v>
      </c>
      <c r="F221" s="141"/>
      <c r="G221" s="219">
        <f>H221</f>
        <v>5696.2</v>
      </c>
      <c r="H221" s="219">
        <f>H223+H224+H225+H226+++++++++++++++++++++++H232</f>
        <v>5696.2</v>
      </c>
      <c r="I221" s="139" t="s">
        <v>271</v>
      </c>
      <c r="J221" s="219">
        <f>K221</f>
        <v>7530</v>
      </c>
      <c r="K221" s="280">
        <f>K223+K224+K225+K226+++++++++++++++++++++++K232</f>
        <v>7530</v>
      </c>
      <c r="L221" s="139" t="s">
        <v>271</v>
      </c>
      <c r="M221" s="278">
        <f>N221</f>
        <v>11000</v>
      </c>
      <c r="N221" s="278">
        <f>N232</f>
        <v>11000</v>
      </c>
      <c r="O221" s="278" t="s">
        <v>271</v>
      </c>
      <c r="P221" s="100">
        <f>M221-J221</f>
        <v>3470</v>
      </c>
      <c r="Q221" s="100">
        <f>N221-K221</f>
        <v>3470</v>
      </c>
      <c r="R221" s="100" t="s">
        <v>271</v>
      </c>
      <c r="S221" s="100">
        <f>T221</f>
        <v>8200</v>
      </c>
      <c r="T221" s="100">
        <f>T232</f>
        <v>8200</v>
      </c>
      <c r="U221" s="100"/>
      <c r="V221" s="100">
        <f>W221</f>
        <v>9000</v>
      </c>
      <c r="W221" s="100">
        <f>W232</f>
        <v>9000</v>
      </c>
      <c r="X221" s="100"/>
      <c r="Y221" s="298" t="s">
        <v>578</v>
      </c>
    </row>
    <row r="222" spans="1:27" ht="12.75" customHeight="1">
      <c r="A222" s="96"/>
      <c r="B222" s="98"/>
      <c r="C222" s="98"/>
      <c r="D222" s="139"/>
      <c r="E222" s="140" t="s">
        <v>14</v>
      </c>
      <c r="F222" s="141"/>
      <c r="G222" s="219"/>
      <c r="H222" s="219"/>
      <c r="I222" s="139"/>
      <c r="J222" s="219"/>
      <c r="K222" s="280"/>
      <c r="L222" s="139"/>
      <c r="M222" s="250"/>
      <c r="N222" s="250"/>
      <c r="O222" s="250"/>
      <c r="P222" s="100"/>
      <c r="Q222" s="100"/>
      <c r="R222" s="128"/>
      <c r="S222" s="139"/>
      <c r="T222" s="139"/>
      <c r="U222" s="139"/>
      <c r="V222" s="139"/>
      <c r="W222" s="139"/>
      <c r="X222" s="139"/>
      <c r="Y222" s="299"/>
    </row>
    <row r="223" spans="1:27" ht="18.75" customHeight="1">
      <c r="A223" s="96"/>
      <c r="B223" s="98"/>
      <c r="C223" s="98"/>
      <c r="D223" s="139"/>
      <c r="E223" s="153" t="s">
        <v>488</v>
      </c>
      <c r="F223" s="175">
        <v>4111</v>
      </c>
      <c r="G223" s="219">
        <f t="shared" ref="G223:G231" si="43">H223</f>
        <v>5557.7</v>
      </c>
      <c r="H223" s="219">
        <v>5557.7</v>
      </c>
      <c r="I223" s="139" t="s">
        <v>271</v>
      </c>
      <c r="J223" s="219">
        <f t="shared" ref="J223:J232" si="44">K223</f>
        <v>0</v>
      </c>
      <c r="K223" s="280">
        <v>0</v>
      </c>
      <c r="L223" s="139" t="s">
        <v>271</v>
      </c>
      <c r="M223" s="278">
        <v>0</v>
      </c>
      <c r="N223" s="278">
        <v>0</v>
      </c>
      <c r="O223" s="250" t="s">
        <v>271</v>
      </c>
      <c r="P223" s="100">
        <f t="shared" ref="P223:P232" si="45">M223-J223</f>
        <v>0</v>
      </c>
      <c r="Q223" s="100">
        <f t="shared" ref="Q223:Q232" si="46">N223-K223</f>
        <v>0</v>
      </c>
      <c r="R223" s="225" t="s">
        <v>271</v>
      </c>
      <c r="S223" s="100">
        <v>0</v>
      </c>
      <c r="T223" s="100">
        <v>0</v>
      </c>
      <c r="U223" s="100" t="s">
        <v>271</v>
      </c>
      <c r="V223" s="100">
        <v>0</v>
      </c>
      <c r="W223" s="100">
        <v>0</v>
      </c>
      <c r="X223" s="100" t="s">
        <v>271</v>
      </c>
      <c r="Y223" s="299"/>
    </row>
    <row r="224" spans="1:27" ht="21.75" customHeight="1">
      <c r="A224" s="96"/>
      <c r="B224" s="98"/>
      <c r="C224" s="98"/>
      <c r="D224" s="139"/>
      <c r="E224" s="153" t="s">
        <v>489</v>
      </c>
      <c r="F224" s="175">
        <v>4212</v>
      </c>
      <c r="G224" s="219">
        <f t="shared" si="43"/>
        <v>116.9</v>
      </c>
      <c r="H224" s="219">
        <v>116.9</v>
      </c>
      <c r="I224" s="139" t="s">
        <v>271</v>
      </c>
      <c r="J224" s="219">
        <f t="shared" si="44"/>
        <v>0</v>
      </c>
      <c r="K224" s="280">
        <v>0</v>
      </c>
      <c r="L224" s="139" t="s">
        <v>271</v>
      </c>
      <c r="M224" s="278">
        <v>0</v>
      </c>
      <c r="N224" s="278">
        <v>0</v>
      </c>
      <c r="O224" s="250" t="s">
        <v>271</v>
      </c>
      <c r="P224" s="100">
        <f t="shared" si="45"/>
        <v>0</v>
      </c>
      <c r="Q224" s="100">
        <f t="shared" si="46"/>
        <v>0</v>
      </c>
      <c r="R224" s="225" t="s">
        <v>271</v>
      </c>
      <c r="S224" s="100">
        <v>0</v>
      </c>
      <c r="T224" s="100">
        <v>0</v>
      </c>
      <c r="U224" s="100" t="s">
        <v>271</v>
      </c>
      <c r="V224" s="100">
        <v>0</v>
      </c>
      <c r="W224" s="100">
        <v>0</v>
      </c>
      <c r="X224" s="100" t="s">
        <v>271</v>
      </c>
      <c r="Y224" s="299"/>
    </row>
    <row r="225" spans="1:25" ht="19.5" customHeight="1">
      <c r="A225" s="96"/>
      <c r="B225" s="98"/>
      <c r="C225" s="98"/>
      <c r="D225" s="139"/>
      <c r="E225" s="157" t="s">
        <v>490</v>
      </c>
      <c r="F225" s="175">
        <v>4213</v>
      </c>
      <c r="G225" s="219">
        <f t="shared" si="43"/>
        <v>16.600000000000001</v>
      </c>
      <c r="H225" s="219">
        <v>16.600000000000001</v>
      </c>
      <c r="I225" s="139" t="s">
        <v>271</v>
      </c>
      <c r="J225" s="219">
        <f t="shared" si="44"/>
        <v>0</v>
      </c>
      <c r="K225" s="280">
        <v>0</v>
      </c>
      <c r="L225" s="139" t="s">
        <v>271</v>
      </c>
      <c r="M225" s="278">
        <v>0</v>
      </c>
      <c r="N225" s="278">
        <v>0</v>
      </c>
      <c r="O225" s="250" t="s">
        <v>271</v>
      </c>
      <c r="P225" s="100">
        <f t="shared" si="45"/>
        <v>0</v>
      </c>
      <c r="Q225" s="100">
        <f t="shared" si="46"/>
        <v>0</v>
      </c>
      <c r="R225" s="225" t="s">
        <v>271</v>
      </c>
      <c r="S225" s="100">
        <v>0</v>
      </c>
      <c r="T225" s="100">
        <v>0</v>
      </c>
      <c r="U225" s="100" t="s">
        <v>271</v>
      </c>
      <c r="V225" s="100">
        <v>0</v>
      </c>
      <c r="W225" s="100">
        <v>0</v>
      </c>
      <c r="X225" s="100" t="s">
        <v>271</v>
      </c>
      <c r="Y225" s="299"/>
    </row>
    <row r="226" spans="1:25" ht="19.5" customHeight="1">
      <c r="A226" s="96"/>
      <c r="B226" s="98"/>
      <c r="C226" s="98"/>
      <c r="D226" s="139"/>
      <c r="E226" s="153" t="s">
        <v>491</v>
      </c>
      <c r="F226" s="175">
        <v>4214</v>
      </c>
      <c r="G226" s="219">
        <f t="shared" si="43"/>
        <v>5</v>
      </c>
      <c r="H226" s="219">
        <v>5</v>
      </c>
      <c r="I226" s="139" t="s">
        <v>271</v>
      </c>
      <c r="J226" s="219">
        <f t="shared" si="44"/>
        <v>0</v>
      </c>
      <c r="K226" s="280">
        <v>0</v>
      </c>
      <c r="L226" s="139" t="s">
        <v>271</v>
      </c>
      <c r="M226" s="278">
        <v>0</v>
      </c>
      <c r="N226" s="278">
        <v>0</v>
      </c>
      <c r="O226" s="250" t="s">
        <v>271</v>
      </c>
      <c r="P226" s="100">
        <f t="shared" si="45"/>
        <v>0</v>
      </c>
      <c r="Q226" s="100">
        <f t="shared" si="46"/>
        <v>0</v>
      </c>
      <c r="R226" s="225" t="s">
        <v>271</v>
      </c>
      <c r="S226" s="100">
        <v>0</v>
      </c>
      <c r="T226" s="100">
        <v>0</v>
      </c>
      <c r="U226" s="100" t="s">
        <v>271</v>
      </c>
      <c r="V226" s="100">
        <v>0</v>
      </c>
      <c r="W226" s="100">
        <v>0</v>
      </c>
      <c r="X226" s="100" t="s">
        <v>271</v>
      </c>
      <c r="Y226" s="299"/>
    </row>
    <row r="227" spans="1:25" ht="12.75" customHeight="1">
      <c r="A227" s="96"/>
      <c r="B227" s="98"/>
      <c r="C227" s="98"/>
      <c r="D227" s="139"/>
      <c r="E227" s="153" t="s">
        <v>446</v>
      </c>
      <c r="F227" s="190">
        <v>4239</v>
      </c>
      <c r="G227" s="219">
        <f t="shared" si="43"/>
        <v>0</v>
      </c>
      <c r="H227" s="219">
        <v>0</v>
      </c>
      <c r="I227" s="139" t="s">
        <v>271</v>
      </c>
      <c r="J227" s="219">
        <f t="shared" si="44"/>
        <v>0</v>
      </c>
      <c r="K227" s="280">
        <v>0</v>
      </c>
      <c r="L227" s="139" t="s">
        <v>271</v>
      </c>
      <c r="M227" s="278">
        <v>0</v>
      </c>
      <c r="N227" s="278">
        <v>0</v>
      </c>
      <c r="O227" s="250" t="s">
        <v>271</v>
      </c>
      <c r="P227" s="100">
        <f t="shared" si="45"/>
        <v>0</v>
      </c>
      <c r="Q227" s="100">
        <f t="shared" si="46"/>
        <v>0</v>
      </c>
      <c r="R227" s="225" t="s">
        <v>271</v>
      </c>
      <c r="S227" s="100">
        <v>0</v>
      </c>
      <c r="T227" s="100">
        <v>0</v>
      </c>
      <c r="U227" s="100" t="s">
        <v>271</v>
      </c>
      <c r="V227" s="100">
        <v>0</v>
      </c>
      <c r="W227" s="100">
        <v>0</v>
      </c>
      <c r="X227" s="100" t="s">
        <v>271</v>
      </c>
      <c r="Y227" s="299"/>
    </row>
    <row r="228" spans="1:25" ht="12.75" customHeight="1">
      <c r="A228" s="96"/>
      <c r="B228" s="98"/>
      <c r="C228" s="98"/>
      <c r="D228" s="139"/>
      <c r="E228" s="153" t="s">
        <v>387</v>
      </c>
      <c r="F228" s="190">
        <v>4251</v>
      </c>
      <c r="G228" s="219">
        <f t="shared" si="43"/>
        <v>0</v>
      </c>
      <c r="H228" s="219">
        <v>0</v>
      </c>
      <c r="I228" s="139" t="s">
        <v>271</v>
      </c>
      <c r="J228" s="219">
        <f t="shared" si="44"/>
        <v>0</v>
      </c>
      <c r="K228" s="280">
        <v>0</v>
      </c>
      <c r="L228" s="139" t="s">
        <v>271</v>
      </c>
      <c r="M228" s="278">
        <v>0</v>
      </c>
      <c r="N228" s="278">
        <v>0</v>
      </c>
      <c r="O228" s="250" t="s">
        <v>271</v>
      </c>
      <c r="P228" s="100">
        <f t="shared" si="45"/>
        <v>0</v>
      </c>
      <c r="Q228" s="100">
        <f t="shared" si="46"/>
        <v>0</v>
      </c>
      <c r="R228" s="225" t="s">
        <v>271</v>
      </c>
      <c r="S228" s="100">
        <v>0</v>
      </c>
      <c r="T228" s="100">
        <v>0</v>
      </c>
      <c r="U228" s="100" t="s">
        <v>271</v>
      </c>
      <c r="V228" s="100">
        <v>0</v>
      </c>
      <c r="W228" s="100">
        <v>0</v>
      </c>
      <c r="X228" s="100" t="s">
        <v>271</v>
      </c>
      <c r="Y228" s="299"/>
    </row>
    <row r="229" spans="1:25" ht="12.75" customHeight="1">
      <c r="A229" s="96"/>
      <c r="B229" s="98"/>
      <c r="C229" s="98"/>
      <c r="D229" s="139"/>
      <c r="E229" s="153"/>
      <c r="F229" s="190">
        <v>4252</v>
      </c>
      <c r="G229" s="219">
        <f t="shared" si="43"/>
        <v>0</v>
      </c>
      <c r="H229" s="219">
        <v>0</v>
      </c>
      <c r="I229" s="139" t="s">
        <v>271</v>
      </c>
      <c r="J229" s="219">
        <f t="shared" si="44"/>
        <v>0</v>
      </c>
      <c r="K229" s="280">
        <v>0</v>
      </c>
      <c r="L229" s="139" t="s">
        <v>271</v>
      </c>
      <c r="M229" s="278">
        <v>0</v>
      </c>
      <c r="N229" s="278">
        <v>0</v>
      </c>
      <c r="O229" s="250" t="s">
        <v>271</v>
      </c>
      <c r="P229" s="100">
        <f t="shared" si="45"/>
        <v>0</v>
      </c>
      <c r="Q229" s="100">
        <f t="shared" si="46"/>
        <v>0</v>
      </c>
      <c r="R229" s="225" t="s">
        <v>271</v>
      </c>
      <c r="S229" s="100">
        <v>0</v>
      </c>
      <c r="T229" s="100">
        <v>0</v>
      </c>
      <c r="U229" s="100" t="s">
        <v>271</v>
      </c>
      <c r="V229" s="100">
        <v>0</v>
      </c>
      <c r="W229" s="100">
        <v>0</v>
      </c>
      <c r="X229" s="100" t="s">
        <v>271</v>
      </c>
      <c r="Y229" s="299"/>
    </row>
    <row r="230" spans="1:25" ht="18" customHeight="1">
      <c r="A230" s="96"/>
      <c r="B230" s="98"/>
      <c r="C230" s="98"/>
      <c r="D230" s="139"/>
      <c r="E230" s="153" t="s">
        <v>492</v>
      </c>
      <c r="F230" s="190">
        <v>4261</v>
      </c>
      <c r="G230" s="219">
        <f t="shared" si="43"/>
        <v>0</v>
      </c>
      <c r="H230" s="219">
        <v>0</v>
      </c>
      <c r="I230" s="139" t="s">
        <v>271</v>
      </c>
      <c r="J230" s="219">
        <f t="shared" si="44"/>
        <v>0</v>
      </c>
      <c r="K230" s="280">
        <v>0</v>
      </c>
      <c r="L230" s="139" t="s">
        <v>271</v>
      </c>
      <c r="M230" s="278">
        <v>0</v>
      </c>
      <c r="N230" s="278">
        <v>0</v>
      </c>
      <c r="O230" s="250" t="s">
        <v>271</v>
      </c>
      <c r="P230" s="100">
        <f t="shared" si="45"/>
        <v>0</v>
      </c>
      <c r="Q230" s="100">
        <f t="shared" si="46"/>
        <v>0</v>
      </c>
      <c r="R230" s="225" t="s">
        <v>271</v>
      </c>
      <c r="S230" s="100">
        <v>0</v>
      </c>
      <c r="T230" s="100">
        <v>0</v>
      </c>
      <c r="U230" s="100" t="s">
        <v>271</v>
      </c>
      <c r="V230" s="100">
        <v>0</v>
      </c>
      <c r="W230" s="100">
        <v>0</v>
      </c>
      <c r="X230" s="100" t="s">
        <v>271</v>
      </c>
      <c r="Y230" s="299"/>
    </row>
    <row r="231" spans="1:25" ht="20.25" customHeight="1">
      <c r="A231" s="96"/>
      <c r="B231" s="98"/>
      <c r="C231" s="98"/>
      <c r="D231" s="139"/>
      <c r="E231" s="155" t="s">
        <v>493</v>
      </c>
      <c r="F231" s="175">
        <v>4267</v>
      </c>
      <c r="G231" s="219">
        <f t="shared" si="43"/>
        <v>0</v>
      </c>
      <c r="H231" s="219">
        <v>0</v>
      </c>
      <c r="I231" s="139" t="s">
        <v>271</v>
      </c>
      <c r="J231" s="219">
        <f t="shared" si="44"/>
        <v>0</v>
      </c>
      <c r="K231" s="280">
        <v>0</v>
      </c>
      <c r="L231" s="139" t="s">
        <v>271</v>
      </c>
      <c r="M231" s="278">
        <v>0</v>
      </c>
      <c r="N231" s="278">
        <v>0</v>
      </c>
      <c r="O231" s="250" t="s">
        <v>271</v>
      </c>
      <c r="P231" s="100">
        <f t="shared" si="45"/>
        <v>0</v>
      </c>
      <c r="Q231" s="100">
        <f t="shared" si="46"/>
        <v>0</v>
      </c>
      <c r="R231" s="225" t="s">
        <v>271</v>
      </c>
      <c r="S231" s="100">
        <v>0</v>
      </c>
      <c r="T231" s="100">
        <v>0</v>
      </c>
      <c r="U231" s="100" t="s">
        <v>271</v>
      </c>
      <c r="V231" s="100">
        <v>0</v>
      </c>
      <c r="W231" s="100">
        <v>0</v>
      </c>
      <c r="X231" s="100" t="s">
        <v>271</v>
      </c>
      <c r="Y231" s="299"/>
    </row>
    <row r="232" spans="1:25" ht="20.25" customHeight="1">
      <c r="A232" s="96"/>
      <c r="B232" s="98"/>
      <c r="C232" s="98"/>
      <c r="D232" s="139"/>
      <c r="E232" s="186" t="s">
        <v>477</v>
      </c>
      <c r="F232" s="154">
        <v>4637</v>
      </c>
      <c r="G232" s="219"/>
      <c r="H232" s="219"/>
      <c r="I232" s="139"/>
      <c r="J232" s="219">
        <f t="shared" si="44"/>
        <v>7530</v>
      </c>
      <c r="K232" s="280">
        <v>7530</v>
      </c>
      <c r="L232" s="139"/>
      <c r="M232" s="278">
        <f>N232</f>
        <v>11000</v>
      </c>
      <c r="N232" s="278">
        <v>11000</v>
      </c>
      <c r="O232" s="250"/>
      <c r="P232" s="100">
        <f t="shared" si="45"/>
        <v>3470</v>
      </c>
      <c r="Q232" s="100">
        <f t="shared" si="46"/>
        <v>3470</v>
      </c>
      <c r="R232" s="225"/>
      <c r="S232" s="100">
        <f>T232</f>
        <v>8200</v>
      </c>
      <c r="T232" s="100">
        <v>8200</v>
      </c>
      <c r="U232" s="100"/>
      <c r="V232" s="100">
        <f>W232</f>
        <v>9000</v>
      </c>
      <c r="W232" s="100">
        <v>9000</v>
      </c>
      <c r="X232" s="100"/>
      <c r="Y232" s="300"/>
    </row>
    <row r="233" spans="1:25" ht="12.75" customHeight="1">
      <c r="A233" s="96"/>
      <c r="B233" s="98"/>
      <c r="C233" s="98"/>
      <c r="D233" s="139"/>
      <c r="E233" s="191" t="s">
        <v>494</v>
      </c>
      <c r="F233" s="192"/>
      <c r="G233" s="219"/>
      <c r="H233" s="219"/>
      <c r="I233" s="98"/>
      <c r="J233" s="219"/>
      <c r="K233" s="280"/>
      <c r="L233" s="98"/>
      <c r="M233" s="250"/>
      <c r="N233" s="250"/>
      <c r="O233" s="250"/>
      <c r="P233" s="128"/>
      <c r="Q233" s="128"/>
      <c r="R233" s="128"/>
      <c r="S233" s="98"/>
      <c r="T233" s="98"/>
      <c r="U233" s="98"/>
      <c r="V233" s="98"/>
      <c r="W233" s="98"/>
      <c r="X233" s="98"/>
      <c r="Y233" s="101"/>
    </row>
    <row r="234" spans="1:25" ht="32.25" customHeight="1">
      <c r="A234" s="96" t="s">
        <v>495</v>
      </c>
      <c r="B234" s="98" t="s">
        <v>478</v>
      </c>
      <c r="C234" s="98" t="s">
        <v>383</v>
      </c>
      <c r="D234" s="98" t="s">
        <v>353</v>
      </c>
      <c r="E234" s="193" t="s">
        <v>496</v>
      </c>
      <c r="F234" s="141"/>
      <c r="G234" s="219">
        <f>H234</f>
        <v>41000</v>
      </c>
      <c r="H234" s="219">
        <f>H237</f>
        <v>41000</v>
      </c>
      <c r="I234" s="100">
        <f>I239</f>
        <v>0</v>
      </c>
      <c r="J234" s="219">
        <f>K234+L234</f>
        <v>45700</v>
      </c>
      <c r="K234" s="280">
        <f>K237</f>
        <v>45700</v>
      </c>
      <c r="L234" s="100">
        <f>L238</f>
        <v>0</v>
      </c>
      <c r="M234" s="278">
        <f>N234+O234</f>
        <v>63000</v>
      </c>
      <c r="N234" s="278">
        <f>N237</f>
        <v>63000</v>
      </c>
      <c r="O234" s="278">
        <f>O238+O239</f>
        <v>0</v>
      </c>
      <c r="P234" s="100">
        <f>M234-J234</f>
        <v>17300</v>
      </c>
      <c r="Q234" s="100">
        <f>N234-K234</f>
        <v>17300</v>
      </c>
      <c r="R234" s="100">
        <f>O234-L234</f>
        <v>0</v>
      </c>
      <c r="S234" s="100">
        <f>T234+U234</f>
        <v>55000</v>
      </c>
      <c r="T234" s="100">
        <f>T237</f>
        <v>55000</v>
      </c>
      <c r="U234" s="100">
        <f>U238</f>
        <v>0</v>
      </c>
      <c r="V234" s="100">
        <f>W234+X234</f>
        <v>57000</v>
      </c>
      <c r="W234" s="100">
        <f>W237</f>
        <v>57000</v>
      </c>
      <c r="X234" s="100">
        <f>X238</f>
        <v>0</v>
      </c>
      <c r="Y234" s="353" t="s">
        <v>497</v>
      </c>
    </row>
    <row r="235" spans="1:25" ht="11.25" customHeight="1">
      <c r="A235" s="96"/>
      <c r="B235" s="98"/>
      <c r="C235" s="98"/>
      <c r="D235" s="139"/>
      <c r="E235" s="140" t="s">
        <v>14</v>
      </c>
      <c r="F235" s="141"/>
      <c r="G235" s="219"/>
      <c r="H235" s="219"/>
      <c r="I235" s="100"/>
      <c r="J235" s="219"/>
      <c r="K235" s="280"/>
      <c r="L235" s="100"/>
      <c r="M235" s="278"/>
      <c r="N235" s="278"/>
      <c r="O235" s="278"/>
      <c r="P235" s="100"/>
      <c r="Q235" s="100"/>
      <c r="R235" s="100"/>
      <c r="S235" s="100"/>
      <c r="T235" s="100"/>
      <c r="U235" s="100"/>
      <c r="V235" s="100"/>
      <c r="W235" s="100"/>
      <c r="X235" s="100"/>
      <c r="Y235" s="354"/>
    </row>
    <row r="236" spans="1:25" ht="24.75" customHeight="1">
      <c r="A236" s="96"/>
      <c r="B236" s="98"/>
      <c r="C236" s="98"/>
      <c r="D236" s="139"/>
      <c r="E236" s="153" t="s">
        <v>488</v>
      </c>
      <c r="F236" s="158">
        <v>4111</v>
      </c>
      <c r="G236" s="219">
        <f>H236</f>
        <v>0</v>
      </c>
      <c r="H236" s="219">
        <v>0</v>
      </c>
      <c r="I236" s="100" t="s">
        <v>271</v>
      </c>
      <c r="J236" s="219">
        <f>K236</f>
        <v>0</v>
      </c>
      <c r="K236" s="280">
        <v>0</v>
      </c>
      <c r="L236" s="100" t="s">
        <v>271</v>
      </c>
      <c r="M236" s="278">
        <v>0</v>
      </c>
      <c r="N236" s="278">
        <v>0</v>
      </c>
      <c r="O236" s="278" t="s">
        <v>271</v>
      </c>
      <c r="P236" s="100">
        <v>0</v>
      </c>
      <c r="Q236" s="100">
        <v>0</v>
      </c>
      <c r="R236" s="100" t="s">
        <v>271</v>
      </c>
      <c r="S236" s="100">
        <v>0</v>
      </c>
      <c r="T236" s="100">
        <v>0</v>
      </c>
      <c r="U236" s="100" t="s">
        <v>271</v>
      </c>
      <c r="V236" s="100">
        <v>0</v>
      </c>
      <c r="W236" s="100">
        <v>0</v>
      </c>
      <c r="X236" s="100" t="s">
        <v>271</v>
      </c>
      <c r="Y236" s="354"/>
    </row>
    <row r="237" spans="1:25" ht="25.5" customHeight="1">
      <c r="A237" s="96"/>
      <c r="B237" s="98"/>
      <c r="C237" s="98"/>
      <c r="D237" s="139"/>
      <c r="E237" s="186" t="s">
        <v>477</v>
      </c>
      <c r="F237" s="177">
        <v>4637</v>
      </c>
      <c r="G237" s="219">
        <f>H237</f>
        <v>41000</v>
      </c>
      <c r="H237" s="219">
        <v>41000</v>
      </c>
      <c r="I237" s="100" t="s">
        <v>271</v>
      </c>
      <c r="J237" s="219">
        <f>K237</f>
        <v>45700</v>
      </c>
      <c r="K237" s="280">
        <v>45700</v>
      </c>
      <c r="L237" s="100" t="s">
        <v>271</v>
      </c>
      <c r="M237" s="278">
        <f>N237</f>
        <v>63000</v>
      </c>
      <c r="N237" s="278">
        <v>63000</v>
      </c>
      <c r="O237" s="278" t="s">
        <v>271</v>
      </c>
      <c r="P237" s="100">
        <f>M237-J237</f>
        <v>17300</v>
      </c>
      <c r="Q237" s="100">
        <f>N237-K237</f>
        <v>17300</v>
      </c>
      <c r="R237" s="100" t="s">
        <v>271</v>
      </c>
      <c r="S237" s="100">
        <f>T237</f>
        <v>55000</v>
      </c>
      <c r="T237" s="100">
        <v>55000</v>
      </c>
      <c r="U237" s="100" t="s">
        <v>271</v>
      </c>
      <c r="V237" s="100">
        <f>W237</f>
        <v>57000</v>
      </c>
      <c r="W237" s="100">
        <v>57000</v>
      </c>
      <c r="X237" s="100" t="s">
        <v>271</v>
      </c>
      <c r="Y237" s="354"/>
    </row>
    <row r="238" spans="1:25" ht="22.5" customHeight="1">
      <c r="A238" s="96"/>
      <c r="B238" s="98"/>
      <c r="C238" s="98"/>
      <c r="D238" s="139"/>
      <c r="E238" s="140" t="s">
        <v>378</v>
      </c>
      <c r="F238" s="134">
        <v>5112</v>
      </c>
      <c r="G238" s="100">
        <v>0</v>
      </c>
      <c r="H238" s="219">
        <v>0</v>
      </c>
      <c r="I238" s="100">
        <v>0</v>
      </c>
      <c r="J238" s="100">
        <f>L238</f>
        <v>0</v>
      </c>
      <c r="K238" s="280">
        <v>0</v>
      </c>
      <c r="L238" s="100">
        <v>0</v>
      </c>
      <c r="M238" s="278">
        <f>O238</f>
        <v>0</v>
      </c>
      <c r="N238" s="278" t="s">
        <v>271</v>
      </c>
      <c r="O238" s="278">
        <v>0</v>
      </c>
      <c r="P238" s="100">
        <f>R238</f>
        <v>0</v>
      </c>
      <c r="Q238" s="100" t="s">
        <v>271</v>
      </c>
      <c r="R238" s="100">
        <f>O238-L238</f>
        <v>0</v>
      </c>
      <c r="S238" s="100">
        <f>U238</f>
        <v>0</v>
      </c>
      <c r="T238" s="100" t="s">
        <v>271</v>
      </c>
      <c r="U238" s="100">
        <v>0</v>
      </c>
      <c r="V238" s="100">
        <f>X238</f>
        <v>0</v>
      </c>
      <c r="W238" s="100" t="s">
        <v>271</v>
      </c>
      <c r="X238" s="100">
        <v>0</v>
      </c>
      <c r="Y238" s="354"/>
    </row>
    <row r="239" spans="1:25" ht="25.5" customHeight="1">
      <c r="A239" s="96"/>
      <c r="B239" s="98"/>
      <c r="C239" s="98"/>
      <c r="D239" s="139"/>
      <c r="E239" s="140" t="s">
        <v>378</v>
      </c>
      <c r="F239" s="134">
        <v>5113</v>
      </c>
      <c r="G239" s="100">
        <f>H239+I239</f>
        <v>0</v>
      </c>
      <c r="H239" s="219">
        <v>0</v>
      </c>
      <c r="I239" s="100">
        <v>0</v>
      </c>
      <c r="J239" s="100">
        <f>K239+L239</f>
        <v>0</v>
      </c>
      <c r="K239" s="280">
        <v>0</v>
      </c>
      <c r="L239" s="100">
        <v>0</v>
      </c>
      <c r="M239" s="278">
        <f>O239</f>
        <v>0</v>
      </c>
      <c r="N239" s="278" t="s">
        <v>271</v>
      </c>
      <c r="O239" s="278">
        <v>0</v>
      </c>
      <c r="P239" s="100">
        <f>R239</f>
        <v>0</v>
      </c>
      <c r="Q239" s="100" t="s">
        <v>271</v>
      </c>
      <c r="R239" s="100">
        <f>O239-L239</f>
        <v>0</v>
      </c>
      <c r="S239" s="100">
        <f>U239</f>
        <v>0</v>
      </c>
      <c r="T239" s="100" t="s">
        <v>271</v>
      </c>
      <c r="U239" s="100">
        <v>0</v>
      </c>
      <c r="V239" s="100">
        <f>X239</f>
        <v>0</v>
      </c>
      <c r="W239" s="100" t="s">
        <v>271</v>
      </c>
      <c r="X239" s="100">
        <v>0</v>
      </c>
      <c r="Y239" s="354"/>
    </row>
    <row r="240" spans="1:25" ht="12.75" customHeight="1">
      <c r="A240" s="96"/>
      <c r="B240" s="98"/>
      <c r="C240" s="98"/>
      <c r="D240" s="139"/>
      <c r="E240" s="186"/>
      <c r="F240" s="194"/>
      <c r="G240" s="219"/>
      <c r="H240" s="219"/>
      <c r="I240" s="100"/>
      <c r="J240" s="219"/>
      <c r="K240" s="280"/>
      <c r="L240" s="100"/>
      <c r="M240" s="278"/>
      <c r="N240" s="278"/>
      <c r="O240" s="278"/>
      <c r="P240" s="100"/>
      <c r="Q240" s="100"/>
      <c r="R240" s="100"/>
      <c r="S240" s="100"/>
      <c r="T240" s="100"/>
      <c r="U240" s="100"/>
      <c r="V240" s="100"/>
      <c r="W240" s="100"/>
      <c r="X240" s="100"/>
      <c r="Y240" s="195"/>
    </row>
    <row r="241" spans="1:25" ht="27" customHeight="1">
      <c r="A241" s="96" t="s">
        <v>498</v>
      </c>
      <c r="B241" s="98" t="s">
        <v>478</v>
      </c>
      <c r="C241" s="98" t="s">
        <v>383</v>
      </c>
      <c r="D241" s="98" t="s">
        <v>408</v>
      </c>
      <c r="E241" s="189" t="s">
        <v>499</v>
      </c>
      <c r="F241" s="141"/>
      <c r="G241" s="219">
        <f>H241</f>
        <v>19774.400000000001</v>
      </c>
      <c r="H241" s="219">
        <f>H244+H245+H246+H247</f>
        <v>19774.400000000001</v>
      </c>
      <c r="I241" s="100">
        <v>0</v>
      </c>
      <c r="J241" s="219">
        <f>K241</f>
        <v>21741.3</v>
      </c>
      <c r="K241" s="280">
        <f>K244+K245+K246+K247+K248</f>
        <v>21741.3</v>
      </c>
      <c r="L241" s="100">
        <v>0</v>
      </c>
      <c r="M241" s="278">
        <f>N241</f>
        <v>36000</v>
      </c>
      <c r="N241" s="278">
        <f>N244+N245+N246+N247+N248</f>
        <v>36000</v>
      </c>
      <c r="O241" s="278">
        <v>0</v>
      </c>
      <c r="P241" s="100">
        <f>M241-J241</f>
        <v>14258.7</v>
      </c>
      <c r="Q241" s="100">
        <f>N241-K241</f>
        <v>14258.7</v>
      </c>
      <c r="R241" s="100">
        <f>O241-L241</f>
        <v>0</v>
      </c>
      <c r="S241" s="100">
        <f>T241</f>
        <v>36000</v>
      </c>
      <c r="T241" s="100">
        <f>T244+T245+T246+T247+T248</f>
        <v>36000</v>
      </c>
      <c r="U241" s="100">
        <v>0</v>
      </c>
      <c r="V241" s="100">
        <f>W241</f>
        <v>40200</v>
      </c>
      <c r="W241" s="100">
        <f>W244+W245+W246+W247+W248</f>
        <v>40200</v>
      </c>
      <c r="X241" s="100">
        <v>0</v>
      </c>
      <c r="Y241" s="101"/>
    </row>
    <row r="242" spans="1:25" ht="12.75" customHeight="1">
      <c r="A242" s="96"/>
      <c r="B242" s="98"/>
      <c r="C242" s="98"/>
      <c r="D242" s="139"/>
      <c r="E242" s="140" t="s">
        <v>14</v>
      </c>
      <c r="F242" s="141"/>
      <c r="G242" s="219"/>
      <c r="H242" s="219"/>
      <c r="I242" s="139"/>
      <c r="J242" s="219"/>
      <c r="K242" s="280"/>
      <c r="L242" s="139"/>
      <c r="M242" s="250"/>
      <c r="N242" s="250"/>
      <c r="O242" s="250"/>
      <c r="P242" s="128"/>
      <c r="Q242" s="128"/>
      <c r="R242" s="128"/>
      <c r="S242" s="139"/>
      <c r="T242" s="139"/>
      <c r="U242" s="139"/>
      <c r="V242" s="139"/>
      <c r="W242" s="139"/>
      <c r="X242" s="139"/>
      <c r="Y242" s="101"/>
    </row>
    <row r="243" spans="1:25" s="88" customFormat="1" ht="21" customHeight="1">
      <c r="A243" s="217"/>
      <c r="B243" s="216"/>
      <c r="C243" s="216"/>
      <c r="D243" s="100"/>
      <c r="E243" s="142" t="s">
        <v>500</v>
      </c>
      <c r="F243" s="145"/>
      <c r="G243" s="219"/>
      <c r="H243" s="219"/>
      <c r="I243" s="146"/>
      <c r="J243" s="219"/>
      <c r="K243" s="280"/>
      <c r="L243" s="146"/>
      <c r="M243" s="254"/>
      <c r="N243" s="254"/>
      <c r="O243" s="254"/>
      <c r="P243" s="128"/>
      <c r="Q243" s="128"/>
      <c r="R243" s="128"/>
      <c r="S243" s="146"/>
      <c r="T243" s="146"/>
      <c r="U243" s="146"/>
      <c r="V243" s="146"/>
      <c r="W243" s="146"/>
      <c r="X243" s="146"/>
      <c r="Y243" s="103"/>
    </row>
    <row r="244" spans="1:25" ht="12.75" customHeight="1">
      <c r="A244" s="96"/>
      <c r="B244" s="98"/>
      <c r="C244" s="98"/>
      <c r="D244" s="139"/>
      <c r="E244" s="140" t="s">
        <v>336</v>
      </c>
      <c r="F244" s="134">
        <v>4239</v>
      </c>
      <c r="G244" s="219">
        <f>H244</f>
        <v>13055.6</v>
      </c>
      <c r="H244" s="219">
        <v>13055.6</v>
      </c>
      <c r="I244" s="98" t="s">
        <v>271</v>
      </c>
      <c r="J244" s="219">
        <f>K244</f>
        <v>17041.400000000001</v>
      </c>
      <c r="K244" s="280">
        <v>17041.400000000001</v>
      </c>
      <c r="L244" s="98" t="s">
        <v>271</v>
      </c>
      <c r="M244" s="250">
        <f>N244</f>
        <v>18000</v>
      </c>
      <c r="N244" s="250">
        <v>18000</v>
      </c>
      <c r="O244" s="250" t="s">
        <v>271</v>
      </c>
      <c r="P244" s="128">
        <f t="shared" ref="P244:Q248" si="47">M244-J244</f>
        <v>958.59999999999854</v>
      </c>
      <c r="Q244" s="128">
        <f t="shared" si="47"/>
        <v>958.59999999999854</v>
      </c>
      <c r="R244" s="128" t="s">
        <v>271</v>
      </c>
      <c r="S244" s="107">
        <f>T244</f>
        <v>18000</v>
      </c>
      <c r="T244" s="107">
        <v>18000</v>
      </c>
      <c r="U244" s="98" t="s">
        <v>271</v>
      </c>
      <c r="V244" s="107">
        <f>W244</f>
        <v>20000</v>
      </c>
      <c r="W244" s="107">
        <v>20000</v>
      </c>
      <c r="X244" s="98" t="s">
        <v>271</v>
      </c>
      <c r="Y244" s="346" t="s">
        <v>579</v>
      </c>
    </row>
    <row r="245" spans="1:25" ht="12.75" customHeight="1">
      <c r="A245" s="96"/>
      <c r="B245" s="98"/>
      <c r="C245" s="98"/>
      <c r="D245" s="139"/>
      <c r="E245" s="169" t="s">
        <v>492</v>
      </c>
      <c r="F245" s="158">
        <v>4261</v>
      </c>
      <c r="G245" s="219">
        <f>H245</f>
        <v>246.5</v>
      </c>
      <c r="H245" s="219">
        <v>246.5</v>
      </c>
      <c r="I245" s="98" t="s">
        <v>271</v>
      </c>
      <c r="J245" s="219">
        <f>K245</f>
        <v>310.3</v>
      </c>
      <c r="K245" s="280">
        <v>310.3</v>
      </c>
      <c r="L245" s="98" t="s">
        <v>271</v>
      </c>
      <c r="M245" s="250">
        <f>N245</f>
        <v>700</v>
      </c>
      <c r="N245" s="250">
        <v>700</v>
      </c>
      <c r="O245" s="250" t="s">
        <v>271</v>
      </c>
      <c r="P245" s="128">
        <f t="shared" si="47"/>
        <v>389.7</v>
      </c>
      <c r="Q245" s="128">
        <f t="shared" si="47"/>
        <v>389.7</v>
      </c>
      <c r="R245" s="128" t="s">
        <v>271</v>
      </c>
      <c r="S245" s="107">
        <f>T245</f>
        <v>700</v>
      </c>
      <c r="T245" s="107">
        <v>700</v>
      </c>
      <c r="U245" s="98" t="s">
        <v>271</v>
      </c>
      <c r="V245" s="107">
        <f>W245</f>
        <v>700</v>
      </c>
      <c r="W245" s="107">
        <v>700</v>
      </c>
      <c r="X245" s="98" t="s">
        <v>271</v>
      </c>
      <c r="Y245" s="347"/>
    </row>
    <row r="246" spans="1:25" ht="12.75" customHeight="1">
      <c r="A246" s="96"/>
      <c r="B246" s="98"/>
      <c r="C246" s="98"/>
      <c r="D246" s="139"/>
      <c r="E246" s="140" t="s">
        <v>344</v>
      </c>
      <c r="F246" s="134">
        <v>4267</v>
      </c>
      <c r="G246" s="219">
        <f>H246</f>
        <v>544.70000000000005</v>
      </c>
      <c r="H246" s="219">
        <v>544.70000000000005</v>
      </c>
      <c r="I246" s="98" t="s">
        <v>271</v>
      </c>
      <c r="J246" s="219">
        <f>K246</f>
        <v>218.8</v>
      </c>
      <c r="K246" s="280">
        <v>218.8</v>
      </c>
      <c r="L246" s="98" t="s">
        <v>271</v>
      </c>
      <c r="M246" s="250">
        <f>N246</f>
        <v>5000</v>
      </c>
      <c r="N246" s="250">
        <v>5000</v>
      </c>
      <c r="O246" s="250" t="s">
        <v>271</v>
      </c>
      <c r="P246" s="128">
        <f t="shared" si="47"/>
        <v>4781.2</v>
      </c>
      <c r="Q246" s="128">
        <f t="shared" si="47"/>
        <v>4781.2</v>
      </c>
      <c r="R246" s="128" t="s">
        <v>271</v>
      </c>
      <c r="S246" s="107">
        <f>T246</f>
        <v>5000</v>
      </c>
      <c r="T246" s="107">
        <v>5000</v>
      </c>
      <c r="U246" s="98" t="s">
        <v>271</v>
      </c>
      <c r="V246" s="107">
        <f>W246</f>
        <v>5000</v>
      </c>
      <c r="W246" s="107">
        <v>5000</v>
      </c>
      <c r="X246" s="98" t="s">
        <v>271</v>
      </c>
      <c r="Y246" s="347"/>
    </row>
    <row r="247" spans="1:25" ht="12.75" customHeight="1">
      <c r="A247" s="96"/>
      <c r="B247" s="98"/>
      <c r="C247" s="98"/>
      <c r="D247" s="139"/>
      <c r="E247" s="155" t="s">
        <v>388</v>
      </c>
      <c r="F247" s="158">
        <v>4269</v>
      </c>
      <c r="G247" s="219">
        <f>H247</f>
        <v>5927.6</v>
      </c>
      <c r="H247" s="219">
        <v>5927.6</v>
      </c>
      <c r="I247" s="98" t="s">
        <v>271</v>
      </c>
      <c r="J247" s="219">
        <f>K247</f>
        <v>4170.8</v>
      </c>
      <c r="K247" s="280">
        <v>4170.8</v>
      </c>
      <c r="L247" s="98" t="s">
        <v>271</v>
      </c>
      <c r="M247" s="250">
        <f>N247</f>
        <v>12000</v>
      </c>
      <c r="N247" s="250">
        <v>12000</v>
      </c>
      <c r="O247" s="250" t="s">
        <v>271</v>
      </c>
      <c r="P247" s="128">
        <f t="shared" si="47"/>
        <v>7829.2</v>
      </c>
      <c r="Q247" s="128">
        <f t="shared" si="47"/>
        <v>7829.2</v>
      </c>
      <c r="R247" s="128" t="s">
        <v>271</v>
      </c>
      <c r="S247" s="107">
        <f>T247</f>
        <v>12000</v>
      </c>
      <c r="T247" s="107">
        <v>12000</v>
      </c>
      <c r="U247" s="98" t="s">
        <v>271</v>
      </c>
      <c r="V247" s="107">
        <f>W247</f>
        <v>14000</v>
      </c>
      <c r="W247" s="107">
        <v>14000</v>
      </c>
      <c r="X247" s="98" t="s">
        <v>271</v>
      </c>
      <c r="Y247" s="347"/>
    </row>
    <row r="248" spans="1:25" ht="12.75" customHeight="1">
      <c r="A248" s="96"/>
      <c r="B248" s="98"/>
      <c r="C248" s="98"/>
      <c r="D248" s="139"/>
      <c r="E248" s="140" t="s">
        <v>502</v>
      </c>
      <c r="F248" s="134">
        <v>4819</v>
      </c>
      <c r="G248" s="219">
        <f>H248</f>
        <v>0</v>
      </c>
      <c r="H248" s="219">
        <v>0</v>
      </c>
      <c r="I248" s="98" t="s">
        <v>271</v>
      </c>
      <c r="J248" s="219">
        <f>K248</f>
        <v>0</v>
      </c>
      <c r="K248" s="280">
        <v>0</v>
      </c>
      <c r="L248" s="98" t="s">
        <v>271</v>
      </c>
      <c r="M248" s="250">
        <f>N248</f>
        <v>300</v>
      </c>
      <c r="N248" s="250">
        <v>300</v>
      </c>
      <c r="O248" s="250" t="s">
        <v>271</v>
      </c>
      <c r="P248" s="128">
        <f t="shared" si="47"/>
        <v>300</v>
      </c>
      <c r="Q248" s="128">
        <f t="shared" si="47"/>
        <v>300</v>
      </c>
      <c r="R248" s="128" t="s">
        <v>271</v>
      </c>
      <c r="S248" s="107">
        <f>T248</f>
        <v>300</v>
      </c>
      <c r="T248" s="107">
        <v>300</v>
      </c>
      <c r="U248" s="98" t="s">
        <v>271</v>
      </c>
      <c r="V248" s="107">
        <f>W248</f>
        <v>500</v>
      </c>
      <c r="W248" s="107">
        <v>500</v>
      </c>
      <c r="X248" s="98" t="s">
        <v>271</v>
      </c>
      <c r="Y248" s="347"/>
    </row>
    <row r="249" spans="1:25" ht="12.75" customHeight="1">
      <c r="A249" s="96"/>
      <c r="B249" s="98"/>
      <c r="C249" s="98"/>
      <c r="D249" s="139"/>
      <c r="E249" s="140" t="s">
        <v>14</v>
      </c>
      <c r="F249" s="141"/>
      <c r="G249" s="219"/>
      <c r="H249" s="219"/>
      <c r="I249" s="139"/>
      <c r="J249" s="219"/>
      <c r="K249" s="280"/>
      <c r="L249" s="139"/>
      <c r="M249" s="250"/>
      <c r="N249" s="250"/>
      <c r="O249" s="250"/>
      <c r="P249" s="128"/>
      <c r="Q249" s="128"/>
      <c r="R249" s="128"/>
      <c r="S249" s="139"/>
      <c r="T249" s="139"/>
      <c r="U249" s="139"/>
      <c r="V249" s="139"/>
      <c r="W249" s="139"/>
      <c r="X249" s="139"/>
      <c r="Y249" s="101"/>
    </row>
    <row r="250" spans="1:25" s="88" customFormat="1" ht="46.5" customHeight="1">
      <c r="A250" s="217" t="s">
        <v>503</v>
      </c>
      <c r="B250" s="216" t="s">
        <v>504</v>
      </c>
      <c r="C250" s="216" t="s">
        <v>245</v>
      </c>
      <c r="D250" s="100" t="s">
        <v>245</v>
      </c>
      <c r="E250" s="142" t="s">
        <v>505</v>
      </c>
      <c r="F250" s="145"/>
      <c r="G250" s="219">
        <f>H250+I250</f>
        <v>198264.7</v>
      </c>
      <c r="H250" s="219">
        <f>H252+H261+H265</f>
        <v>188446.6</v>
      </c>
      <c r="I250" s="100">
        <f>I252+I265</f>
        <v>9818.1</v>
      </c>
      <c r="J250" s="219">
        <f>K250+L250</f>
        <v>236329.60000000001</v>
      </c>
      <c r="K250" s="280">
        <f>K252+K261+K265</f>
        <v>230762.7</v>
      </c>
      <c r="L250" s="100">
        <f>L252+L265</f>
        <v>5566.9</v>
      </c>
      <c r="M250" s="278">
        <f>N250+O250</f>
        <v>2103868.5471999999</v>
      </c>
      <c r="N250" s="278">
        <f>N252+N261+N265</f>
        <v>359300</v>
      </c>
      <c r="O250" s="278">
        <f>O252+O265</f>
        <v>1744568.5471999999</v>
      </c>
      <c r="P250" s="128">
        <f>M250-J250</f>
        <v>1867538.9471999998</v>
      </c>
      <c r="Q250" s="128">
        <f>N250-K250</f>
        <v>128537.29999999999</v>
      </c>
      <c r="R250" s="128">
        <f>O250-L250</f>
        <v>1739001.6472</v>
      </c>
      <c r="S250" s="100">
        <f>T250+U250</f>
        <v>259000</v>
      </c>
      <c r="T250" s="100">
        <f>T252+T261+T265</f>
        <v>259000</v>
      </c>
      <c r="U250" s="100">
        <f>U252+U265</f>
        <v>0</v>
      </c>
      <c r="V250" s="100">
        <f>W250+X250</f>
        <v>272000</v>
      </c>
      <c r="W250" s="100">
        <f>W252+W261+W265</f>
        <v>272000</v>
      </c>
      <c r="X250" s="100">
        <f>X252+X265</f>
        <v>0</v>
      </c>
      <c r="Y250" s="103"/>
    </row>
    <row r="251" spans="1:25" ht="12.75" customHeight="1">
      <c r="A251" s="96"/>
      <c r="B251" s="98"/>
      <c r="C251" s="98"/>
      <c r="D251" s="139"/>
      <c r="E251" s="140" t="s">
        <v>14</v>
      </c>
      <c r="F251" s="141"/>
      <c r="G251" s="219"/>
      <c r="H251" s="219"/>
      <c r="I251" s="139"/>
      <c r="J251" s="219"/>
      <c r="K251" s="280"/>
      <c r="L251" s="139"/>
      <c r="M251" s="250"/>
      <c r="N251" s="250"/>
      <c r="O251" s="250"/>
      <c r="P251" s="128"/>
      <c r="Q251" s="128"/>
      <c r="R251" s="128"/>
      <c r="S251" s="139"/>
      <c r="T251" s="139"/>
      <c r="U251" s="139"/>
      <c r="V251" s="139"/>
      <c r="W251" s="139"/>
      <c r="X251" s="139"/>
      <c r="Y251" s="101"/>
    </row>
    <row r="252" spans="1:25" s="88" customFormat="1" ht="46.5" customHeight="1">
      <c r="A252" s="217" t="s">
        <v>506</v>
      </c>
      <c r="B252" s="216" t="s">
        <v>504</v>
      </c>
      <c r="C252" s="216" t="s">
        <v>312</v>
      </c>
      <c r="D252" s="100" t="s">
        <v>245</v>
      </c>
      <c r="E252" s="142" t="s">
        <v>507</v>
      </c>
      <c r="F252" s="145"/>
      <c r="G252" s="219">
        <f>H252+I252</f>
        <v>133928.70000000001</v>
      </c>
      <c r="H252" s="219">
        <f>H254</f>
        <v>125758.2</v>
      </c>
      <c r="I252" s="100">
        <f>I254</f>
        <v>8170.5</v>
      </c>
      <c r="J252" s="219">
        <f>K252+L252</f>
        <v>157619.5</v>
      </c>
      <c r="K252" s="280">
        <f>K254</f>
        <v>152052.6</v>
      </c>
      <c r="L252" s="100">
        <f>L254</f>
        <v>5566.9</v>
      </c>
      <c r="M252" s="278">
        <f>N252+O252</f>
        <v>2003868.5471999999</v>
      </c>
      <c r="N252" s="278">
        <f>N254</f>
        <v>259300</v>
      </c>
      <c r="O252" s="278">
        <f>O254</f>
        <v>1744568.5471999999</v>
      </c>
      <c r="P252" s="100">
        <f>M252-J252</f>
        <v>1846249.0471999999</v>
      </c>
      <c r="Q252" s="100">
        <f>N252-K252</f>
        <v>107247.4</v>
      </c>
      <c r="R252" s="100">
        <f>O252-L252</f>
        <v>1739001.6472</v>
      </c>
      <c r="S252" s="100">
        <f>T252+U252</f>
        <v>175000</v>
      </c>
      <c r="T252" s="100">
        <f>T254</f>
        <v>175000</v>
      </c>
      <c r="U252" s="100">
        <f>U254</f>
        <v>0</v>
      </c>
      <c r="V252" s="100">
        <f>W252+X252</f>
        <v>185000</v>
      </c>
      <c r="W252" s="100">
        <f>W254</f>
        <v>185000</v>
      </c>
      <c r="X252" s="100">
        <f>X254</f>
        <v>0</v>
      </c>
      <c r="Y252" s="103"/>
    </row>
    <row r="253" spans="1:25" ht="12.75" customHeight="1">
      <c r="A253" s="96"/>
      <c r="B253" s="98"/>
      <c r="C253" s="98"/>
      <c r="D253" s="139"/>
      <c r="E253" s="140" t="s">
        <v>210</v>
      </c>
      <c r="F253" s="141"/>
      <c r="G253" s="219"/>
      <c r="H253" s="219"/>
      <c r="I253" s="139"/>
      <c r="J253" s="219"/>
      <c r="K253" s="280"/>
      <c r="L253" s="139"/>
      <c r="M253" s="250"/>
      <c r="N253" s="250"/>
      <c r="O253" s="250"/>
      <c r="P253" s="100"/>
      <c r="Q253" s="100"/>
      <c r="R253" s="100"/>
      <c r="S253" s="139"/>
      <c r="T253" s="139"/>
      <c r="U253" s="139"/>
      <c r="V253" s="139"/>
      <c r="W253" s="139"/>
      <c r="X253" s="139"/>
      <c r="Y253" s="101"/>
    </row>
    <row r="254" spans="1:25" ht="21" customHeight="1">
      <c r="A254" s="96" t="s">
        <v>508</v>
      </c>
      <c r="B254" s="98" t="s">
        <v>504</v>
      </c>
      <c r="C254" s="98" t="s">
        <v>312</v>
      </c>
      <c r="D254" s="98" t="s">
        <v>312</v>
      </c>
      <c r="E254" s="140" t="s">
        <v>509</v>
      </c>
      <c r="F254" s="141"/>
      <c r="G254" s="219">
        <f>H254+I254</f>
        <v>133928.70000000001</v>
      </c>
      <c r="H254" s="219">
        <f>H256+H257</f>
        <v>125758.2</v>
      </c>
      <c r="I254" s="100">
        <f>I258+I259+I260</f>
        <v>8170.5</v>
      </c>
      <c r="J254" s="219">
        <f>K254+L254</f>
        <v>157619.5</v>
      </c>
      <c r="K254" s="280">
        <f>K256+K257</f>
        <v>152052.6</v>
      </c>
      <c r="L254" s="100">
        <f>L258+L259+L260</f>
        <v>5566.9</v>
      </c>
      <c r="M254" s="278">
        <f>N254+O254</f>
        <v>2003868.5471999999</v>
      </c>
      <c r="N254" s="278">
        <f>N256+N257</f>
        <v>259300</v>
      </c>
      <c r="O254" s="278">
        <f>O258+O260</f>
        <v>1744568.5471999999</v>
      </c>
      <c r="P254" s="100">
        <f>M254-J254</f>
        <v>1846249.0471999999</v>
      </c>
      <c r="Q254" s="100">
        <f>N254-K254</f>
        <v>107247.4</v>
      </c>
      <c r="R254" s="100">
        <f>O254-L254</f>
        <v>1739001.6472</v>
      </c>
      <c r="S254" s="100">
        <f>T254+U254</f>
        <v>175000</v>
      </c>
      <c r="T254" s="100">
        <f>T256+T257</f>
        <v>175000</v>
      </c>
      <c r="U254" s="100">
        <f>U258+U260</f>
        <v>0</v>
      </c>
      <c r="V254" s="100">
        <f>W254+X254</f>
        <v>185000</v>
      </c>
      <c r="W254" s="100">
        <f>W256+W257</f>
        <v>185000</v>
      </c>
      <c r="X254" s="100">
        <f>X258+X260</f>
        <v>0</v>
      </c>
      <c r="Y254" s="101"/>
    </row>
    <row r="255" spans="1:25" ht="12.75" customHeight="1">
      <c r="A255" s="96"/>
      <c r="B255" s="98"/>
      <c r="C255" s="98"/>
      <c r="D255" s="139"/>
      <c r="E255" s="140" t="s">
        <v>14</v>
      </c>
      <c r="F255" s="141"/>
      <c r="G255" s="219"/>
      <c r="H255" s="219"/>
      <c r="I255" s="139"/>
      <c r="J255" s="219"/>
      <c r="K255" s="280"/>
      <c r="L255" s="139"/>
      <c r="M255" s="278"/>
      <c r="N255" s="278"/>
      <c r="O255" s="278"/>
      <c r="P255" s="100"/>
      <c r="Q255" s="100"/>
      <c r="R255" s="100"/>
      <c r="S255" s="100"/>
      <c r="T255" s="100"/>
      <c r="U255" s="100"/>
      <c r="V255" s="100"/>
      <c r="W255" s="100"/>
      <c r="X255" s="100"/>
      <c r="Y255" s="101"/>
    </row>
    <row r="256" spans="1:25" ht="22.5" customHeight="1">
      <c r="A256" s="96"/>
      <c r="B256" s="98"/>
      <c r="C256" s="98"/>
      <c r="D256" s="139"/>
      <c r="E256" s="153" t="s">
        <v>364</v>
      </c>
      <c r="F256" s="177">
        <v>4241</v>
      </c>
      <c r="G256" s="219">
        <f>H256</f>
        <v>58.9</v>
      </c>
      <c r="H256" s="219">
        <v>58.9</v>
      </c>
      <c r="I256" s="98" t="s">
        <v>271</v>
      </c>
      <c r="J256" s="219">
        <f>K256</f>
        <v>0</v>
      </c>
      <c r="K256" s="280">
        <v>0</v>
      </c>
      <c r="L256" s="98" t="s">
        <v>271</v>
      </c>
      <c r="M256" s="278">
        <f>N256</f>
        <v>0</v>
      </c>
      <c r="N256" s="278">
        <v>0</v>
      </c>
      <c r="O256" s="278" t="s">
        <v>271</v>
      </c>
      <c r="P256" s="100">
        <f>M256-J256</f>
        <v>0</v>
      </c>
      <c r="Q256" s="100">
        <f>N256-K256</f>
        <v>0</v>
      </c>
      <c r="R256" s="100" t="s">
        <v>271</v>
      </c>
      <c r="S256" s="102">
        <v>1500</v>
      </c>
      <c r="T256" s="102">
        <v>0</v>
      </c>
      <c r="U256" s="216" t="s">
        <v>271</v>
      </c>
      <c r="V256" s="102">
        <v>1500</v>
      </c>
      <c r="W256" s="102">
        <v>0</v>
      </c>
      <c r="X256" s="216" t="s">
        <v>271</v>
      </c>
      <c r="Y256" s="366" t="s">
        <v>580</v>
      </c>
    </row>
    <row r="257" spans="1:25" ht="36" customHeight="1">
      <c r="A257" s="96"/>
      <c r="B257" s="98"/>
      <c r="C257" s="98"/>
      <c r="D257" s="139"/>
      <c r="E257" s="186" t="s">
        <v>477</v>
      </c>
      <c r="F257" s="154">
        <v>4637</v>
      </c>
      <c r="G257" s="219">
        <f>H257</f>
        <v>125699.3</v>
      </c>
      <c r="H257" s="219">
        <v>125699.3</v>
      </c>
      <c r="I257" s="216" t="s">
        <v>271</v>
      </c>
      <c r="J257" s="219">
        <f>K257</f>
        <v>152052.6</v>
      </c>
      <c r="K257" s="280">
        <v>152052.6</v>
      </c>
      <c r="L257" s="277" t="s">
        <v>271</v>
      </c>
      <c r="M257" s="278">
        <f>N257</f>
        <v>259300</v>
      </c>
      <c r="N257" s="278">
        <v>259300</v>
      </c>
      <c r="O257" s="278" t="s">
        <v>271</v>
      </c>
      <c r="P257" s="100">
        <f>Q257+R257</f>
        <v>1851815.9471999998</v>
      </c>
      <c r="Q257" s="100">
        <f>N257-K257</f>
        <v>107247.4</v>
      </c>
      <c r="R257" s="100">
        <f>R258+R260</f>
        <v>1744568.5471999999</v>
      </c>
      <c r="S257" s="102">
        <f>T257</f>
        <v>175000</v>
      </c>
      <c r="T257" s="102">
        <v>175000</v>
      </c>
      <c r="U257" s="216" t="s">
        <v>271</v>
      </c>
      <c r="V257" s="102">
        <f>W257</f>
        <v>185000</v>
      </c>
      <c r="W257" s="102">
        <v>185000</v>
      </c>
      <c r="X257" s="216" t="s">
        <v>271</v>
      </c>
      <c r="Y257" s="367"/>
    </row>
    <row r="258" spans="1:25" ht="21" customHeight="1">
      <c r="A258" s="96"/>
      <c r="B258" s="98"/>
      <c r="C258" s="98"/>
      <c r="D258" s="139"/>
      <c r="E258" s="140" t="s">
        <v>378</v>
      </c>
      <c r="F258" s="134">
        <v>5112</v>
      </c>
      <c r="G258" s="219">
        <f>I258</f>
        <v>5669.5</v>
      </c>
      <c r="H258" s="219" t="s">
        <v>271</v>
      </c>
      <c r="I258" s="216">
        <v>5669.5</v>
      </c>
      <c r="J258" s="219">
        <f>L258</f>
        <v>0</v>
      </c>
      <c r="K258" s="280" t="s">
        <v>271</v>
      </c>
      <c r="L258" s="277">
        <v>0</v>
      </c>
      <c r="M258" s="278">
        <f>O258</f>
        <v>1744568.5471999999</v>
      </c>
      <c r="N258" s="278" t="s">
        <v>271</v>
      </c>
      <c r="O258" s="278">
        <v>1744568.5471999999</v>
      </c>
      <c r="P258" s="100">
        <f>R258</f>
        <v>1744568.5471999999</v>
      </c>
      <c r="Q258" s="100" t="s">
        <v>271</v>
      </c>
      <c r="R258" s="100">
        <f>O258-L258</f>
        <v>1744568.5471999999</v>
      </c>
      <c r="S258" s="102">
        <f>U258</f>
        <v>0</v>
      </c>
      <c r="T258" s="102" t="s">
        <v>271</v>
      </c>
      <c r="U258" s="102">
        <v>0</v>
      </c>
      <c r="V258" s="102">
        <f>X258</f>
        <v>0</v>
      </c>
      <c r="W258" s="102" t="s">
        <v>271</v>
      </c>
      <c r="X258" s="102">
        <v>0</v>
      </c>
      <c r="Y258" s="367"/>
    </row>
    <row r="259" spans="1:25" ht="24.75" customHeight="1">
      <c r="A259" s="96"/>
      <c r="B259" s="98"/>
      <c r="C259" s="98"/>
      <c r="D259" s="139"/>
      <c r="E259" s="140" t="s">
        <v>378</v>
      </c>
      <c r="F259" s="147">
        <v>5113</v>
      </c>
      <c r="G259" s="219">
        <f>I259</f>
        <v>0</v>
      </c>
      <c r="H259" s="219" t="s">
        <v>271</v>
      </c>
      <c r="I259" s="216">
        <v>0</v>
      </c>
      <c r="J259" s="219">
        <f>L259</f>
        <v>5566.9</v>
      </c>
      <c r="K259" s="280" t="s">
        <v>271</v>
      </c>
      <c r="L259" s="277">
        <v>5566.9</v>
      </c>
      <c r="M259" s="278">
        <f>O259</f>
        <v>0</v>
      </c>
      <c r="N259" s="278" t="s">
        <v>271</v>
      </c>
      <c r="O259" s="278">
        <v>0</v>
      </c>
      <c r="P259" s="100">
        <f>R259</f>
        <v>-5566.9</v>
      </c>
      <c r="Q259" s="100" t="s">
        <v>271</v>
      </c>
      <c r="R259" s="100">
        <f>O259-L259</f>
        <v>-5566.9</v>
      </c>
      <c r="S259" s="102">
        <v>0</v>
      </c>
      <c r="T259" s="102" t="s">
        <v>271</v>
      </c>
      <c r="U259" s="102">
        <v>0</v>
      </c>
      <c r="V259" s="102">
        <v>0</v>
      </c>
      <c r="W259" s="102" t="s">
        <v>271</v>
      </c>
      <c r="X259" s="102">
        <v>0</v>
      </c>
      <c r="Y259" s="367"/>
    </row>
    <row r="260" spans="1:25" ht="72.75" customHeight="1">
      <c r="A260" s="96"/>
      <c r="B260" s="98"/>
      <c r="C260" s="98"/>
      <c r="D260" s="139"/>
      <c r="E260" s="166" t="s">
        <v>350</v>
      </c>
      <c r="F260" s="147">
        <v>5122</v>
      </c>
      <c r="G260" s="219">
        <f>I260</f>
        <v>2501</v>
      </c>
      <c r="H260" s="219" t="s">
        <v>271</v>
      </c>
      <c r="I260" s="216">
        <v>2501</v>
      </c>
      <c r="J260" s="219">
        <f>L260</f>
        <v>0</v>
      </c>
      <c r="K260" s="280" t="s">
        <v>271</v>
      </c>
      <c r="L260" s="277">
        <v>0</v>
      </c>
      <c r="M260" s="278">
        <f>O260</f>
        <v>0</v>
      </c>
      <c r="N260" s="278" t="s">
        <v>271</v>
      </c>
      <c r="O260" s="278">
        <v>0</v>
      </c>
      <c r="P260" s="100">
        <f>R260</f>
        <v>0</v>
      </c>
      <c r="Q260" s="100" t="s">
        <v>271</v>
      </c>
      <c r="R260" s="100">
        <f>O260-L260</f>
        <v>0</v>
      </c>
      <c r="S260" s="102">
        <f>U260</f>
        <v>0</v>
      </c>
      <c r="T260" s="102" t="s">
        <v>271</v>
      </c>
      <c r="U260" s="102">
        <v>0</v>
      </c>
      <c r="V260" s="102">
        <f>X260</f>
        <v>0</v>
      </c>
      <c r="W260" s="102" t="s">
        <v>271</v>
      </c>
      <c r="X260" s="102">
        <v>0</v>
      </c>
      <c r="Y260" s="368"/>
    </row>
    <row r="261" spans="1:25" s="88" customFormat="1" ht="27.75" customHeight="1">
      <c r="A261" s="217" t="s">
        <v>511</v>
      </c>
      <c r="B261" s="216" t="s">
        <v>504</v>
      </c>
      <c r="C261" s="216" t="s">
        <v>383</v>
      </c>
      <c r="D261" s="100" t="s">
        <v>245</v>
      </c>
      <c r="E261" s="142" t="s">
        <v>512</v>
      </c>
      <c r="F261" s="145"/>
      <c r="G261" s="219">
        <f>H261</f>
        <v>0</v>
      </c>
      <c r="H261" s="219">
        <f>H264</f>
        <v>0</v>
      </c>
      <c r="I261" s="146" t="s">
        <v>271</v>
      </c>
      <c r="J261" s="219">
        <f>K261</f>
        <v>0</v>
      </c>
      <c r="K261" s="280">
        <f>K264</f>
        <v>0</v>
      </c>
      <c r="L261" s="146" t="s">
        <v>271</v>
      </c>
      <c r="M261" s="278">
        <v>0</v>
      </c>
      <c r="N261" s="278">
        <v>0</v>
      </c>
      <c r="O261" s="278" t="s">
        <v>271</v>
      </c>
      <c r="P261" s="100">
        <f>M261-J261</f>
        <v>0</v>
      </c>
      <c r="Q261" s="100">
        <f>N261-K261</f>
        <v>0</v>
      </c>
      <c r="R261" s="100" t="s">
        <v>271</v>
      </c>
      <c r="S261" s="100">
        <f>T261</f>
        <v>0</v>
      </c>
      <c r="T261" s="100">
        <f>T264</f>
        <v>0</v>
      </c>
      <c r="U261" s="100" t="s">
        <v>271</v>
      </c>
      <c r="V261" s="100">
        <f>W261</f>
        <v>0</v>
      </c>
      <c r="W261" s="100">
        <f>W264</f>
        <v>0</v>
      </c>
      <c r="X261" s="100" t="s">
        <v>271</v>
      </c>
      <c r="Y261" s="103"/>
    </row>
    <row r="262" spans="1:25" ht="12.75" customHeight="1">
      <c r="A262" s="96"/>
      <c r="B262" s="98"/>
      <c r="C262" s="98"/>
      <c r="D262" s="139"/>
      <c r="E262" s="140" t="s">
        <v>210</v>
      </c>
      <c r="F262" s="141"/>
      <c r="G262" s="219"/>
      <c r="H262" s="219"/>
      <c r="I262" s="139"/>
      <c r="J262" s="219"/>
      <c r="K262" s="280"/>
      <c r="L262" s="139"/>
      <c r="M262" s="250"/>
      <c r="N262" s="250"/>
      <c r="O262" s="250"/>
      <c r="P262" s="100"/>
      <c r="Q262" s="100"/>
      <c r="R262" s="100"/>
      <c r="S262" s="139"/>
      <c r="T262" s="139"/>
      <c r="U262" s="139"/>
      <c r="V262" s="139"/>
      <c r="W262" s="139"/>
      <c r="X262" s="139"/>
      <c r="Y262" s="101"/>
    </row>
    <row r="263" spans="1:25" ht="12.75" customHeight="1">
      <c r="A263" s="96"/>
      <c r="B263" s="98"/>
      <c r="C263" s="98"/>
      <c r="D263" s="139"/>
      <c r="E263" s="140" t="s">
        <v>14</v>
      </c>
      <c r="F263" s="141"/>
      <c r="G263" s="219"/>
      <c r="H263" s="219"/>
      <c r="I263" s="139"/>
      <c r="J263" s="219"/>
      <c r="K263" s="280"/>
      <c r="L263" s="139"/>
      <c r="M263" s="250"/>
      <c r="N263" s="250"/>
      <c r="O263" s="250"/>
      <c r="P263" s="100"/>
      <c r="Q263" s="100"/>
      <c r="R263" s="100"/>
      <c r="S263" s="139"/>
      <c r="T263" s="139"/>
      <c r="U263" s="139"/>
      <c r="V263" s="139"/>
      <c r="W263" s="139"/>
      <c r="X263" s="139"/>
      <c r="Y263" s="101"/>
    </row>
    <row r="264" spans="1:25" ht="18.75" customHeight="1">
      <c r="A264" s="96"/>
      <c r="B264" s="98"/>
      <c r="C264" s="98"/>
      <c r="D264" s="139"/>
      <c r="E264" s="169" t="s">
        <v>446</v>
      </c>
      <c r="F264" s="196">
        <v>4239</v>
      </c>
      <c r="G264" s="219">
        <f>H264</f>
        <v>0</v>
      </c>
      <c r="H264" s="219">
        <v>0</v>
      </c>
      <c r="I264" s="139" t="s">
        <v>271</v>
      </c>
      <c r="J264" s="219">
        <f>K264</f>
        <v>0</v>
      </c>
      <c r="K264" s="280">
        <v>0</v>
      </c>
      <c r="L264" s="139" t="s">
        <v>271</v>
      </c>
      <c r="M264" s="278">
        <v>0</v>
      </c>
      <c r="N264" s="278">
        <v>0</v>
      </c>
      <c r="O264" s="278" t="s">
        <v>271</v>
      </c>
      <c r="P264" s="100">
        <f>M264-J264</f>
        <v>0</v>
      </c>
      <c r="Q264" s="100">
        <f>N264-K264</f>
        <v>0</v>
      </c>
      <c r="R264" s="100" t="s">
        <v>271</v>
      </c>
      <c r="S264" s="100">
        <f>T264</f>
        <v>0</v>
      </c>
      <c r="T264" s="100">
        <v>0</v>
      </c>
      <c r="U264" s="100" t="s">
        <v>271</v>
      </c>
      <c r="V264" s="100">
        <f>W264</f>
        <v>0</v>
      </c>
      <c r="W264" s="100">
        <v>0</v>
      </c>
      <c r="X264" s="100" t="s">
        <v>271</v>
      </c>
      <c r="Y264" s="101"/>
    </row>
    <row r="265" spans="1:25" s="88" customFormat="1" ht="46.5" customHeight="1">
      <c r="A265" s="217" t="s">
        <v>513</v>
      </c>
      <c r="B265" s="216" t="s">
        <v>504</v>
      </c>
      <c r="C265" s="216" t="s">
        <v>360</v>
      </c>
      <c r="D265" s="100" t="s">
        <v>245</v>
      </c>
      <c r="E265" s="142" t="s">
        <v>514</v>
      </c>
      <c r="F265" s="145"/>
      <c r="G265" s="219">
        <f>H265+I265</f>
        <v>64336</v>
      </c>
      <c r="H265" s="219">
        <f>H267</f>
        <v>62688.4</v>
      </c>
      <c r="I265" s="100">
        <f>I267</f>
        <v>1647.6</v>
      </c>
      <c r="J265" s="219">
        <f>K265+L265</f>
        <v>78710.100000000006</v>
      </c>
      <c r="K265" s="280">
        <f>K267</f>
        <v>78710.100000000006</v>
      </c>
      <c r="L265" s="100">
        <f>L267</f>
        <v>0</v>
      </c>
      <c r="M265" s="278">
        <f>N265+O265</f>
        <v>100000</v>
      </c>
      <c r="N265" s="278">
        <f>N267</f>
        <v>100000</v>
      </c>
      <c r="O265" s="278">
        <f>O267</f>
        <v>0</v>
      </c>
      <c r="P265" s="128">
        <f>M265-J265</f>
        <v>21289.899999999994</v>
      </c>
      <c r="Q265" s="128">
        <f>N265-K265</f>
        <v>21289.899999999994</v>
      </c>
      <c r="R265" s="128">
        <f>O265-L265</f>
        <v>0</v>
      </c>
      <c r="S265" s="100">
        <f>T265+U265</f>
        <v>84000</v>
      </c>
      <c r="T265" s="100">
        <f>T267</f>
        <v>84000</v>
      </c>
      <c r="U265" s="100">
        <f>U267</f>
        <v>0</v>
      </c>
      <c r="V265" s="100">
        <f>W265+X265</f>
        <v>87000</v>
      </c>
      <c r="W265" s="100">
        <f>W267</f>
        <v>87000</v>
      </c>
      <c r="X265" s="100">
        <f>X267</f>
        <v>0</v>
      </c>
      <c r="Y265" s="103"/>
    </row>
    <row r="266" spans="1:25" ht="12.75" customHeight="1">
      <c r="A266" s="96"/>
      <c r="B266" s="98"/>
      <c r="C266" s="98"/>
      <c r="D266" s="139"/>
      <c r="E266" s="140" t="s">
        <v>210</v>
      </c>
      <c r="F266" s="141"/>
      <c r="G266" s="219"/>
      <c r="H266" s="219"/>
      <c r="I266" s="139"/>
      <c r="J266" s="219"/>
      <c r="K266" s="280"/>
      <c r="L266" s="139"/>
      <c r="M266" s="250"/>
      <c r="N266" s="250"/>
      <c r="O266" s="250"/>
      <c r="P266" s="128"/>
      <c r="Q266" s="128"/>
      <c r="R266" s="128"/>
      <c r="S266" s="139"/>
      <c r="T266" s="139"/>
      <c r="U266" s="139"/>
      <c r="V266" s="139"/>
      <c r="W266" s="139"/>
      <c r="X266" s="139"/>
      <c r="Y266" s="101"/>
    </row>
    <row r="267" spans="1:25" ht="21.75" customHeight="1">
      <c r="A267" s="217" t="s">
        <v>515</v>
      </c>
      <c r="B267" s="216" t="s">
        <v>504</v>
      </c>
      <c r="C267" s="216" t="s">
        <v>360</v>
      </c>
      <c r="D267" s="216" t="s">
        <v>312</v>
      </c>
      <c r="E267" s="189" t="s">
        <v>516</v>
      </c>
      <c r="F267" s="141"/>
      <c r="G267" s="219">
        <f>H267+I267</f>
        <v>64336</v>
      </c>
      <c r="H267" s="219">
        <f>H269+H270+H271+H272+H273+H274+H275+H276+H277+H278+H279</f>
        <v>62688.4</v>
      </c>
      <c r="I267" s="100">
        <f>I280</f>
        <v>1647.6</v>
      </c>
      <c r="J267" s="219">
        <f>K267+L267</f>
        <v>78710.100000000006</v>
      </c>
      <c r="K267" s="280">
        <f>K269+K270+K271+K272+K273+K274+K275+K276+K277+K278+K279</f>
        <v>78710.100000000006</v>
      </c>
      <c r="L267" s="100">
        <f>L280</f>
        <v>0</v>
      </c>
      <c r="M267" s="278">
        <f>N267+O267</f>
        <v>100000</v>
      </c>
      <c r="N267" s="278">
        <f>N269+N270+N271+N272+N273+N274+N275+N276+N277+N278</f>
        <v>100000</v>
      </c>
      <c r="O267" s="278">
        <f>O280</f>
        <v>0</v>
      </c>
      <c r="P267" s="128">
        <f>M267-J267</f>
        <v>21289.899999999994</v>
      </c>
      <c r="Q267" s="128">
        <f>N267-K267</f>
        <v>21289.899999999994</v>
      </c>
      <c r="R267" s="128">
        <f>O267-L267</f>
        <v>0</v>
      </c>
      <c r="S267" s="100">
        <f>T267+U267</f>
        <v>84000</v>
      </c>
      <c r="T267" s="100">
        <f>T269+T270+T271+T272+T273+T274+T275+T276+T277+T278</f>
        <v>84000</v>
      </c>
      <c r="U267" s="100">
        <f>U280</f>
        <v>0</v>
      </c>
      <c r="V267" s="100">
        <f>W267+X267</f>
        <v>87000</v>
      </c>
      <c r="W267" s="100">
        <f>W269+W270+W271+W272+W273+W274+W275+W276+W277+W278</f>
        <v>87000</v>
      </c>
      <c r="X267" s="100">
        <f>X280</f>
        <v>0</v>
      </c>
      <c r="Y267" s="101"/>
    </row>
    <row r="268" spans="1:25" ht="12.75" customHeight="1">
      <c r="A268" s="96"/>
      <c r="B268" s="98"/>
      <c r="C268" s="98"/>
      <c r="D268" s="139"/>
      <c r="E268" s="140" t="s">
        <v>14</v>
      </c>
      <c r="F268" s="141"/>
      <c r="G268" s="219"/>
      <c r="H268" s="219"/>
      <c r="I268" s="139"/>
      <c r="J268" s="219"/>
      <c r="K268" s="280"/>
      <c r="L268" s="139"/>
      <c r="M268" s="250"/>
      <c r="N268" s="250"/>
      <c r="O268" s="250"/>
      <c r="P268" s="128"/>
      <c r="Q268" s="128"/>
      <c r="R268" s="128"/>
      <c r="S268" s="139"/>
      <c r="T268" s="139"/>
      <c r="U268" s="139"/>
      <c r="V268" s="139"/>
      <c r="W268" s="139"/>
      <c r="X268" s="139"/>
      <c r="Y268" s="101"/>
    </row>
    <row r="269" spans="1:25" s="88" customFormat="1" ht="22.5" customHeight="1">
      <c r="A269" s="217"/>
      <c r="B269" s="216"/>
      <c r="C269" s="216"/>
      <c r="D269" s="100"/>
      <c r="E269" s="153" t="s">
        <v>488</v>
      </c>
      <c r="F269" s="158">
        <v>4111</v>
      </c>
      <c r="G269" s="219">
        <f t="shared" ref="G269:G279" si="48">H269</f>
        <v>16823.400000000001</v>
      </c>
      <c r="H269" s="219">
        <v>16823.400000000001</v>
      </c>
      <c r="I269" s="100" t="s">
        <v>271</v>
      </c>
      <c r="J269" s="219">
        <f t="shared" ref="J269:J279" si="49">K269</f>
        <v>0</v>
      </c>
      <c r="K269" s="280">
        <v>0</v>
      </c>
      <c r="L269" s="100" t="s">
        <v>271</v>
      </c>
      <c r="M269" s="278">
        <f t="shared" ref="M269:M278" si="50">N269</f>
        <v>0</v>
      </c>
      <c r="N269" s="278">
        <v>0</v>
      </c>
      <c r="O269" s="278" t="s">
        <v>271</v>
      </c>
      <c r="P269" s="100">
        <f t="shared" ref="P269:P278" si="51">M269-J269</f>
        <v>0</v>
      </c>
      <c r="Q269" s="100">
        <f t="shared" ref="Q269:Q278" si="52">N269-K269</f>
        <v>0</v>
      </c>
      <c r="R269" s="100" t="s">
        <v>271</v>
      </c>
      <c r="S269" s="100">
        <f t="shared" ref="S269:S278" si="53">T269</f>
        <v>0</v>
      </c>
      <c r="T269" s="100">
        <v>0</v>
      </c>
      <c r="U269" s="100" t="s">
        <v>271</v>
      </c>
      <c r="V269" s="100">
        <f t="shared" ref="V269:V278" si="54">W269</f>
        <v>0</v>
      </c>
      <c r="W269" s="100">
        <v>0</v>
      </c>
      <c r="X269" s="100" t="s">
        <v>271</v>
      </c>
      <c r="Y269" s="226"/>
    </row>
    <row r="270" spans="1:25" s="88" customFormat="1" ht="18.75" customHeight="1">
      <c r="A270" s="217"/>
      <c r="B270" s="216"/>
      <c r="C270" s="216"/>
      <c r="D270" s="100"/>
      <c r="E270" s="153" t="s">
        <v>489</v>
      </c>
      <c r="F270" s="158">
        <v>4212</v>
      </c>
      <c r="G270" s="219">
        <f t="shared" si="48"/>
        <v>848.5</v>
      </c>
      <c r="H270" s="219">
        <v>848.5</v>
      </c>
      <c r="I270" s="100" t="s">
        <v>271</v>
      </c>
      <c r="J270" s="219">
        <f t="shared" si="49"/>
        <v>335</v>
      </c>
      <c r="K270" s="280">
        <v>335</v>
      </c>
      <c r="L270" s="100" t="s">
        <v>271</v>
      </c>
      <c r="M270" s="278">
        <f t="shared" si="50"/>
        <v>0</v>
      </c>
      <c r="N270" s="278">
        <v>0</v>
      </c>
      <c r="O270" s="278" t="s">
        <v>271</v>
      </c>
      <c r="P270" s="100">
        <f t="shared" si="51"/>
        <v>-335</v>
      </c>
      <c r="Q270" s="100">
        <f t="shared" si="52"/>
        <v>-335</v>
      </c>
      <c r="R270" s="100" t="s">
        <v>271</v>
      </c>
      <c r="S270" s="100">
        <f t="shared" si="53"/>
        <v>0</v>
      </c>
      <c r="T270" s="100">
        <v>0</v>
      </c>
      <c r="U270" s="100" t="s">
        <v>271</v>
      </c>
      <c r="V270" s="100">
        <f t="shared" si="54"/>
        <v>0</v>
      </c>
      <c r="W270" s="100">
        <v>0</v>
      </c>
      <c r="X270" s="100" t="s">
        <v>271</v>
      </c>
      <c r="Y270" s="299" t="s">
        <v>517</v>
      </c>
    </row>
    <row r="271" spans="1:25" s="88" customFormat="1" ht="18.75" customHeight="1">
      <c r="A271" s="217"/>
      <c r="B271" s="216"/>
      <c r="C271" s="216"/>
      <c r="D271" s="100"/>
      <c r="E271" s="153" t="s">
        <v>490</v>
      </c>
      <c r="F271" s="158">
        <v>4213</v>
      </c>
      <c r="G271" s="219">
        <f t="shared" si="48"/>
        <v>225.7</v>
      </c>
      <c r="H271" s="219">
        <v>225.7</v>
      </c>
      <c r="I271" s="100" t="s">
        <v>271</v>
      </c>
      <c r="J271" s="219">
        <f t="shared" si="49"/>
        <v>15.1</v>
      </c>
      <c r="K271" s="280">
        <v>15.1</v>
      </c>
      <c r="L271" s="100" t="s">
        <v>271</v>
      </c>
      <c r="M271" s="278">
        <f t="shared" si="50"/>
        <v>0</v>
      </c>
      <c r="N271" s="278">
        <v>0</v>
      </c>
      <c r="O271" s="278" t="s">
        <v>271</v>
      </c>
      <c r="P271" s="100">
        <f t="shared" si="51"/>
        <v>-15.1</v>
      </c>
      <c r="Q271" s="100">
        <f t="shared" si="52"/>
        <v>-15.1</v>
      </c>
      <c r="R271" s="100" t="s">
        <v>271</v>
      </c>
      <c r="S271" s="100">
        <f t="shared" si="53"/>
        <v>0</v>
      </c>
      <c r="T271" s="100">
        <v>0</v>
      </c>
      <c r="U271" s="100" t="s">
        <v>271</v>
      </c>
      <c r="V271" s="100">
        <f t="shared" si="54"/>
        <v>0</v>
      </c>
      <c r="W271" s="100">
        <v>0</v>
      </c>
      <c r="X271" s="100" t="s">
        <v>271</v>
      </c>
      <c r="Y271" s="299"/>
    </row>
    <row r="272" spans="1:25" s="88" customFormat="1" ht="15" customHeight="1">
      <c r="A272" s="217"/>
      <c r="B272" s="216"/>
      <c r="C272" s="216"/>
      <c r="D272" s="100"/>
      <c r="E272" s="169" t="s">
        <v>446</v>
      </c>
      <c r="F272" s="196">
        <v>4239</v>
      </c>
      <c r="G272" s="219">
        <f t="shared" si="48"/>
        <v>618</v>
      </c>
      <c r="H272" s="219">
        <v>618</v>
      </c>
      <c r="I272" s="100" t="s">
        <v>271</v>
      </c>
      <c r="J272" s="219">
        <f t="shared" si="49"/>
        <v>0</v>
      </c>
      <c r="K272" s="280">
        <v>0</v>
      </c>
      <c r="L272" s="100" t="s">
        <v>271</v>
      </c>
      <c r="M272" s="278">
        <f t="shared" si="50"/>
        <v>0</v>
      </c>
      <c r="N272" s="278">
        <v>0</v>
      </c>
      <c r="O272" s="278" t="s">
        <v>271</v>
      </c>
      <c r="P272" s="100">
        <f t="shared" si="51"/>
        <v>0</v>
      </c>
      <c r="Q272" s="100">
        <f t="shared" si="52"/>
        <v>0</v>
      </c>
      <c r="R272" s="100" t="s">
        <v>271</v>
      </c>
      <c r="S272" s="100">
        <f t="shared" si="53"/>
        <v>0</v>
      </c>
      <c r="T272" s="100">
        <v>0</v>
      </c>
      <c r="U272" s="100" t="s">
        <v>271</v>
      </c>
      <c r="V272" s="100">
        <f t="shared" si="54"/>
        <v>0</v>
      </c>
      <c r="W272" s="100">
        <v>0</v>
      </c>
      <c r="X272" s="100" t="s">
        <v>271</v>
      </c>
      <c r="Y272" s="299"/>
    </row>
    <row r="273" spans="1:25" s="88" customFormat="1" ht="15" customHeight="1">
      <c r="A273" s="217"/>
      <c r="B273" s="216"/>
      <c r="C273" s="216"/>
      <c r="D273" s="100"/>
      <c r="E273" s="153" t="s">
        <v>364</v>
      </c>
      <c r="F273" s="177">
        <v>4241</v>
      </c>
      <c r="G273" s="219">
        <f t="shared" si="48"/>
        <v>84.7</v>
      </c>
      <c r="H273" s="219">
        <v>84.7</v>
      </c>
      <c r="I273" s="100" t="s">
        <v>271</v>
      </c>
      <c r="J273" s="219">
        <f t="shared" si="49"/>
        <v>0</v>
      </c>
      <c r="K273" s="280">
        <v>0</v>
      </c>
      <c r="L273" s="100" t="s">
        <v>271</v>
      </c>
      <c r="M273" s="278">
        <f t="shared" si="50"/>
        <v>0</v>
      </c>
      <c r="N273" s="278">
        <v>0</v>
      </c>
      <c r="O273" s="278" t="s">
        <v>271</v>
      </c>
      <c r="P273" s="100">
        <f t="shared" si="51"/>
        <v>0</v>
      </c>
      <c r="Q273" s="100">
        <f t="shared" si="52"/>
        <v>0</v>
      </c>
      <c r="R273" s="100" t="s">
        <v>271</v>
      </c>
      <c r="S273" s="100">
        <f t="shared" si="53"/>
        <v>0</v>
      </c>
      <c r="T273" s="100">
        <v>0</v>
      </c>
      <c r="U273" s="100" t="s">
        <v>271</v>
      </c>
      <c r="V273" s="100">
        <f t="shared" si="54"/>
        <v>0</v>
      </c>
      <c r="W273" s="100">
        <v>0</v>
      </c>
      <c r="X273" s="100" t="s">
        <v>271</v>
      </c>
      <c r="Y273" s="299"/>
    </row>
    <row r="274" spans="1:25" s="88" customFormat="1" ht="15" customHeight="1">
      <c r="A274" s="217"/>
      <c r="B274" s="216"/>
      <c r="C274" s="216"/>
      <c r="D274" s="100"/>
      <c r="E274" s="153" t="s">
        <v>492</v>
      </c>
      <c r="F274" s="158">
        <v>4261</v>
      </c>
      <c r="G274" s="219">
        <f t="shared" si="48"/>
        <v>25</v>
      </c>
      <c r="H274" s="219">
        <v>25</v>
      </c>
      <c r="I274" s="100" t="s">
        <v>271</v>
      </c>
      <c r="J274" s="219">
        <f t="shared" si="49"/>
        <v>0</v>
      </c>
      <c r="K274" s="280">
        <v>0</v>
      </c>
      <c r="L274" s="100" t="s">
        <v>271</v>
      </c>
      <c r="M274" s="278">
        <f t="shared" si="50"/>
        <v>0</v>
      </c>
      <c r="N274" s="278">
        <v>0</v>
      </c>
      <c r="O274" s="278" t="s">
        <v>271</v>
      </c>
      <c r="P274" s="100">
        <f t="shared" si="51"/>
        <v>0</v>
      </c>
      <c r="Q274" s="100">
        <f t="shared" si="52"/>
        <v>0</v>
      </c>
      <c r="R274" s="100" t="s">
        <v>271</v>
      </c>
      <c r="S274" s="100">
        <f t="shared" si="53"/>
        <v>0</v>
      </c>
      <c r="T274" s="100">
        <v>0</v>
      </c>
      <c r="U274" s="100" t="s">
        <v>271</v>
      </c>
      <c r="V274" s="100">
        <f t="shared" si="54"/>
        <v>0</v>
      </c>
      <c r="W274" s="100">
        <v>0</v>
      </c>
      <c r="X274" s="100" t="s">
        <v>271</v>
      </c>
      <c r="Y274" s="299"/>
    </row>
    <row r="275" spans="1:25" s="88" customFormat="1" ht="15" customHeight="1">
      <c r="A275" s="217"/>
      <c r="B275" s="216"/>
      <c r="C275" s="216"/>
      <c r="D275" s="100"/>
      <c r="E275" s="155" t="s">
        <v>518</v>
      </c>
      <c r="F275" s="158">
        <v>4266</v>
      </c>
      <c r="G275" s="219">
        <f t="shared" si="48"/>
        <v>20</v>
      </c>
      <c r="H275" s="219">
        <v>20</v>
      </c>
      <c r="I275" s="100" t="s">
        <v>271</v>
      </c>
      <c r="J275" s="219">
        <f t="shared" si="49"/>
        <v>0</v>
      </c>
      <c r="K275" s="280">
        <v>0</v>
      </c>
      <c r="L275" s="100" t="s">
        <v>271</v>
      </c>
      <c r="M275" s="278">
        <f t="shared" si="50"/>
        <v>0</v>
      </c>
      <c r="N275" s="278">
        <v>0</v>
      </c>
      <c r="O275" s="278" t="s">
        <v>271</v>
      </c>
      <c r="P275" s="100">
        <f t="shared" si="51"/>
        <v>0</v>
      </c>
      <c r="Q275" s="100">
        <f t="shared" si="52"/>
        <v>0</v>
      </c>
      <c r="R275" s="100" t="s">
        <v>271</v>
      </c>
      <c r="S275" s="100">
        <f t="shared" si="53"/>
        <v>0</v>
      </c>
      <c r="T275" s="100">
        <v>0</v>
      </c>
      <c r="U275" s="100" t="s">
        <v>271</v>
      </c>
      <c r="V275" s="100">
        <f t="shared" si="54"/>
        <v>0</v>
      </c>
      <c r="W275" s="100">
        <v>0</v>
      </c>
      <c r="X275" s="100" t="s">
        <v>271</v>
      </c>
      <c r="Y275" s="299"/>
    </row>
    <row r="276" spans="1:25" s="88" customFormat="1" ht="17.25" customHeight="1">
      <c r="A276" s="217"/>
      <c r="B276" s="216"/>
      <c r="C276" s="216"/>
      <c r="D276" s="100"/>
      <c r="E276" s="155" t="s">
        <v>493</v>
      </c>
      <c r="F276" s="158">
        <v>4267</v>
      </c>
      <c r="G276" s="219">
        <f t="shared" si="48"/>
        <v>80</v>
      </c>
      <c r="H276" s="219">
        <v>80</v>
      </c>
      <c r="I276" s="100" t="s">
        <v>271</v>
      </c>
      <c r="J276" s="219">
        <f t="shared" si="49"/>
        <v>0</v>
      </c>
      <c r="K276" s="280">
        <v>0</v>
      </c>
      <c r="L276" s="100" t="s">
        <v>271</v>
      </c>
      <c r="M276" s="278">
        <f t="shared" si="50"/>
        <v>0</v>
      </c>
      <c r="N276" s="278">
        <v>0</v>
      </c>
      <c r="O276" s="278" t="s">
        <v>271</v>
      </c>
      <c r="P276" s="100">
        <f t="shared" si="51"/>
        <v>0</v>
      </c>
      <c r="Q276" s="100">
        <f t="shared" si="52"/>
        <v>0</v>
      </c>
      <c r="R276" s="100" t="s">
        <v>271</v>
      </c>
      <c r="S276" s="100">
        <f t="shared" si="53"/>
        <v>0</v>
      </c>
      <c r="T276" s="100">
        <v>0</v>
      </c>
      <c r="U276" s="100" t="s">
        <v>271</v>
      </c>
      <c r="V276" s="100">
        <f t="shared" si="54"/>
        <v>0</v>
      </c>
      <c r="W276" s="100">
        <v>0</v>
      </c>
      <c r="X276" s="100" t="s">
        <v>271</v>
      </c>
      <c r="Y276" s="299"/>
    </row>
    <row r="277" spans="1:25" s="88" customFormat="1" ht="17.25" customHeight="1">
      <c r="A277" s="217"/>
      <c r="B277" s="216"/>
      <c r="C277" s="216"/>
      <c r="D277" s="100"/>
      <c r="E277" s="155" t="s">
        <v>388</v>
      </c>
      <c r="F277" s="158">
        <v>4269</v>
      </c>
      <c r="G277" s="219">
        <f t="shared" si="48"/>
        <v>538.1</v>
      </c>
      <c r="H277" s="219">
        <v>538.1</v>
      </c>
      <c r="I277" s="100" t="s">
        <v>271</v>
      </c>
      <c r="J277" s="219">
        <f t="shared" si="49"/>
        <v>0</v>
      </c>
      <c r="K277" s="280">
        <v>0</v>
      </c>
      <c r="L277" s="100" t="s">
        <v>271</v>
      </c>
      <c r="M277" s="278">
        <f t="shared" si="50"/>
        <v>0</v>
      </c>
      <c r="N277" s="278">
        <v>0</v>
      </c>
      <c r="O277" s="278" t="s">
        <v>271</v>
      </c>
      <c r="P277" s="100">
        <f t="shared" si="51"/>
        <v>0</v>
      </c>
      <c r="Q277" s="100">
        <f t="shared" si="52"/>
        <v>0</v>
      </c>
      <c r="R277" s="100" t="s">
        <v>271</v>
      </c>
      <c r="S277" s="100">
        <f t="shared" si="53"/>
        <v>0</v>
      </c>
      <c r="T277" s="100">
        <v>0</v>
      </c>
      <c r="U277" s="100" t="s">
        <v>271</v>
      </c>
      <c r="V277" s="100">
        <f t="shared" si="54"/>
        <v>0</v>
      </c>
      <c r="W277" s="100">
        <v>0</v>
      </c>
      <c r="X277" s="100" t="s">
        <v>271</v>
      </c>
      <c r="Y277" s="299"/>
    </row>
    <row r="278" spans="1:25" s="88" customFormat="1" ht="33" customHeight="1">
      <c r="A278" s="217"/>
      <c r="B278" s="216"/>
      <c r="C278" s="216"/>
      <c r="D278" s="100"/>
      <c r="E278" s="186" t="s">
        <v>477</v>
      </c>
      <c r="F278" s="154">
        <v>4637</v>
      </c>
      <c r="G278" s="219">
        <f t="shared" si="48"/>
        <v>43425</v>
      </c>
      <c r="H278" s="219">
        <v>43425</v>
      </c>
      <c r="I278" s="100" t="s">
        <v>271</v>
      </c>
      <c r="J278" s="219">
        <f t="shared" si="49"/>
        <v>78360</v>
      </c>
      <c r="K278" s="280">
        <v>78360</v>
      </c>
      <c r="L278" s="100" t="s">
        <v>271</v>
      </c>
      <c r="M278" s="278">
        <f t="shared" si="50"/>
        <v>100000</v>
      </c>
      <c r="N278" s="278">
        <v>100000</v>
      </c>
      <c r="O278" s="278" t="s">
        <v>271</v>
      </c>
      <c r="P278" s="100">
        <f t="shared" si="51"/>
        <v>21640</v>
      </c>
      <c r="Q278" s="100">
        <f t="shared" si="52"/>
        <v>21640</v>
      </c>
      <c r="R278" s="100" t="s">
        <v>271</v>
      </c>
      <c r="S278" s="100">
        <f t="shared" si="53"/>
        <v>84000</v>
      </c>
      <c r="T278" s="100">
        <v>84000</v>
      </c>
      <c r="U278" s="100" t="s">
        <v>271</v>
      </c>
      <c r="V278" s="100">
        <f t="shared" si="54"/>
        <v>87000</v>
      </c>
      <c r="W278" s="100">
        <v>87000</v>
      </c>
      <c r="X278" s="100" t="s">
        <v>271</v>
      </c>
      <c r="Y278" s="299"/>
    </row>
    <row r="279" spans="1:25" s="88" customFormat="1" ht="17.25" customHeight="1">
      <c r="A279" s="217"/>
      <c r="B279" s="216"/>
      <c r="C279" s="216"/>
      <c r="D279" s="100"/>
      <c r="E279" s="186" t="s">
        <v>519</v>
      </c>
      <c r="F279" s="154">
        <v>4639</v>
      </c>
      <c r="G279" s="219">
        <f t="shared" si="48"/>
        <v>0</v>
      </c>
      <c r="H279" s="219">
        <v>0</v>
      </c>
      <c r="I279" s="100" t="s">
        <v>271</v>
      </c>
      <c r="J279" s="219">
        <f t="shared" si="49"/>
        <v>0</v>
      </c>
      <c r="K279" s="280">
        <v>0</v>
      </c>
      <c r="L279" s="100" t="s">
        <v>271</v>
      </c>
      <c r="M279" s="278">
        <v>0</v>
      </c>
      <c r="N279" s="278">
        <v>0</v>
      </c>
      <c r="O279" s="278" t="s">
        <v>271</v>
      </c>
      <c r="P279" s="100">
        <v>0</v>
      </c>
      <c r="Q279" s="100">
        <f>N279-K279</f>
        <v>0</v>
      </c>
      <c r="R279" s="100" t="s">
        <v>271</v>
      </c>
      <c r="S279" s="100">
        <v>0</v>
      </c>
      <c r="T279" s="100">
        <v>0</v>
      </c>
      <c r="U279" s="100" t="s">
        <v>271</v>
      </c>
      <c r="V279" s="100">
        <v>0</v>
      </c>
      <c r="W279" s="100">
        <v>0</v>
      </c>
      <c r="X279" s="100" t="s">
        <v>271</v>
      </c>
      <c r="Y279" s="299"/>
    </row>
    <row r="280" spans="1:25" s="88" customFormat="1" ht="26.25" customHeight="1">
      <c r="A280" s="217"/>
      <c r="B280" s="216"/>
      <c r="C280" s="216"/>
      <c r="D280" s="100"/>
      <c r="E280" s="140" t="s">
        <v>378</v>
      </c>
      <c r="F280" s="158">
        <v>5112</v>
      </c>
      <c r="G280" s="100">
        <f>I280</f>
        <v>1647.6</v>
      </c>
      <c r="H280" s="219" t="s">
        <v>271</v>
      </c>
      <c r="I280" s="100">
        <v>1647.6</v>
      </c>
      <c r="J280" s="100">
        <f>L280</f>
        <v>0</v>
      </c>
      <c r="K280" s="280" t="s">
        <v>271</v>
      </c>
      <c r="L280" s="100">
        <v>0</v>
      </c>
      <c r="M280" s="254">
        <f>O280</f>
        <v>0</v>
      </c>
      <c r="N280" s="278" t="s">
        <v>271</v>
      </c>
      <c r="O280" s="254">
        <v>0</v>
      </c>
      <c r="P280" s="100">
        <f>R280</f>
        <v>0</v>
      </c>
      <c r="Q280" s="100" t="s">
        <v>271</v>
      </c>
      <c r="R280" s="100">
        <f>O280-L280</f>
        <v>0</v>
      </c>
      <c r="S280" s="100">
        <f>U280</f>
        <v>0</v>
      </c>
      <c r="T280" s="100" t="s">
        <v>271</v>
      </c>
      <c r="U280" s="100">
        <v>0</v>
      </c>
      <c r="V280" s="100">
        <f>X280</f>
        <v>0</v>
      </c>
      <c r="W280" s="100" t="s">
        <v>271</v>
      </c>
      <c r="X280" s="100">
        <v>0</v>
      </c>
      <c r="Y280" s="299"/>
    </row>
    <row r="281" spans="1:25" s="88" customFormat="1" ht="24.75" customHeight="1">
      <c r="A281" s="217"/>
      <c r="B281" s="216"/>
      <c r="C281" s="216"/>
      <c r="D281" s="100"/>
      <c r="E281" s="155" t="s">
        <v>520</v>
      </c>
      <c r="F281" s="158">
        <v>5113</v>
      </c>
      <c r="G281" s="100">
        <f>I281</f>
        <v>0</v>
      </c>
      <c r="H281" s="219" t="s">
        <v>271</v>
      </c>
      <c r="I281" s="100">
        <v>0</v>
      </c>
      <c r="J281" s="100">
        <f>L281</f>
        <v>0</v>
      </c>
      <c r="K281" s="280" t="s">
        <v>271</v>
      </c>
      <c r="L281" s="100">
        <v>0</v>
      </c>
      <c r="M281" s="254">
        <f>O281</f>
        <v>0</v>
      </c>
      <c r="N281" s="278" t="s">
        <v>271</v>
      </c>
      <c r="O281" s="254">
        <v>0</v>
      </c>
      <c r="P281" s="100">
        <f>M281-J281</f>
        <v>0</v>
      </c>
      <c r="Q281" s="100" t="s">
        <v>271</v>
      </c>
      <c r="R281" s="100">
        <f>O281-L281</f>
        <v>0</v>
      </c>
      <c r="S281" s="100">
        <f>U281</f>
        <v>0</v>
      </c>
      <c r="T281" s="100" t="s">
        <v>271</v>
      </c>
      <c r="U281" s="100">
        <v>0</v>
      </c>
      <c r="V281" s="100">
        <f>X281</f>
        <v>0</v>
      </c>
      <c r="W281" s="100" t="s">
        <v>271</v>
      </c>
      <c r="X281" s="100">
        <v>0</v>
      </c>
      <c r="Y281" s="300"/>
    </row>
    <row r="282" spans="1:25" s="88" customFormat="1" ht="46.5" customHeight="1">
      <c r="A282" s="217" t="s">
        <v>521</v>
      </c>
      <c r="B282" s="216" t="s">
        <v>522</v>
      </c>
      <c r="C282" s="216" t="s">
        <v>245</v>
      </c>
      <c r="D282" s="100" t="s">
        <v>245</v>
      </c>
      <c r="E282" s="142" t="s">
        <v>523</v>
      </c>
      <c r="F282" s="145"/>
      <c r="G282" s="219">
        <f>H282</f>
        <v>3575</v>
      </c>
      <c r="H282" s="219">
        <f>H284+H289</f>
        <v>3575</v>
      </c>
      <c r="I282" s="100" t="s">
        <v>271</v>
      </c>
      <c r="J282" s="219">
        <f>K282</f>
        <v>213.5</v>
      </c>
      <c r="K282" s="280">
        <f>K284+K289</f>
        <v>213.5</v>
      </c>
      <c r="L282" s="100" t="s">
        <v>271</v>
      </c>
      <c r="M282" s="278">
        <f>N282</f>
        <v>4500</v>
      </c>
      <c r="N282" s="278">
        <f>N284+N289</f>
        <v>4500</v>
      </c>
      <c r="O282" s="278" t="s">
        <v>271</v>
      </c>
      <c r="P282" s="100">
        <f>M282-J282</f>
        <v>4286.5</v>
      </c>
      <c r="Q282" s="100">
        <f>N282-K282</f>
        <v>4286.5</v>
      </c>
      <c r="R282" s="100" t="s">
        <v>271</v>
      </c>
      <c r="S282" s="100">
        <f>T282</f>
        <v>4500</v>
      </c>
      <c r="T282" s="100">
        <f>T284+T289</f>
        <v>4500</v>
      </c>
      <c r="U282" s="100" t="s">
        <v>271</v>
      </c>
      <c r="V282" s="100">
        <f>W282</f>
        <v>4500</v>
      </c>
      <c r="W282" s="100">
        <f>W284+W289</f>
        <v>4500</v>
      </c>
      <c r="X282" s="100" t="s">
        <v>271</v>
      </c>
      <c r="Y282" s="103"/>
    </row>
    <row r="283" spans="1:25" ht="12.75" customHeight="1">
      <c r="A283" s="96"/>
      <c r="B283" s="98"/>
      <c r="C283" s="98"/>
      <c r="D283" s="139"/>
      <c r="E283" s="140" t="s">
        <v>14</v>
      </c>
      <c r="F283" s="141"/>
      <c r="G283" s="219"/>
      <c r="H283" s="219"/>
      <c r="I283" s="139"/>
      <c r="J283" s="219"/>
      <c r="K283" s="280"/>
      <c r="L283" s="139"/>
      <c r="M283" s="250"/>
      <c r="N283" s="250"/>
      <c r="O283" s="250"/>
      <c r="P283" s="100"/>
      <c r="Q283" s="100"/>
      <c r="R283" s="100"/>
      <c r="S283" s="139"/>
      <c r="T283" s="139"/>
      <c r="U283" s="139"/>
      <c r="V283" s="139"/>
      <c r="W283" s="139"/>
      <c r="X283" s="139"/>
      <c r="Y283" s="101"/>
    </row>
    <row r="284" spans="1:25" s="88" customFormat="1" ht="31.5" customHeight="1">
      <c r="A284" s="217" t="s">
        <v>524</v>
      </c>
      <c r="B284" s="216" t="s">
        <v>522</v>
      </c>
      <c r="C284" s="216" t="s">
        <v>353</v>
      </c>
      <c r="D284" s="100" t="s">
        <v>245</v>
      </c>
      <c r="E284" s="142" t="s">
        <v>525</v>
      </c>
      <c r="F284" s="145"/>
      <c r="G284" s="219">
        <f>H284</f>
        <v>600</v>
      </c>
      <c r="H284" s="219">
        <f>H286</f>
        <v>600</v>
      </c>
      <c r="I284" s="100" t="s">
        <v>271</v>
      </c>
      <c r="J284" s="219">
        <f>K284</f>
        <v>0</v>
      </c>
      <c r="K284" s="280">
        <f>K286</f>
        <v>0</v>
      </c>
      <c r="L284" s="100" t="s">
        <v>271</v>
      </c>
      <c r="M284" s="278">
        <v>500</v>
      </c>
      <c r="N284" s="278">
        <v>500</v>
      </c>
      <c r="O284" s="278" t="s">
        <v>271</v>
      </c>
      <c r="P284" s="100">
        <f>M284-J284</f>
        <v>500</v>
      </c>
      <c r="Q284" s="100">
        <f>N284-K284</f>
        <v>500</v>
      </c>
      <c r="R284" s="100" t="s">
        <v>271</v>
      </c>
      <c r="S284" s="100">
        <v>500</v>
      </c>
      <c r="T284" s="100">
        <v>500</v>
      </c>
      <c r="U284" s="100" t="s">
        <v>271</v>
      </c>
      <c r="V284" s="100">
        <v>500</v>
      </c>
      <c r="W284" s="100">
        <v>500</v>
      </c>
      <c r="X284" s="100" t="s">
        <v>271</v>
      </c>
      <c r="Y284" s="103"/>
    </row>
    <row r="285" spans="1:25" ht="12.75" customHeight="1">
      <c r="A285" s="96"/>
      <c r="B285" s="98"/>
      <c r="C285" s="98"/>
      <c r="D285" s="139"/>
      <c r="E285" s="140" t="s">
        <v>210</v>
      </c>
      <c r="F285" s="141"/>
      <c r="G285" s="219"/>
      <c r="H285" s="219"/>
      <c r="I285" s="139"/>
      <c r="J285" s="219"/>
      <c r="K285" s="280"/>
      <c r="L285" s="139"/>
      <c r="M285" s="250"/>
      <c r="N285" s="250"/>
      <c r="O285" s="250"/>
      <c r="P285" s="100"/>
      <c r="Q285" s="100"/>
      <c r="R285" s="100"/>
      <c r="S285" s="139"/>
      <c r="T285" s="139"/>
      <c r="U285" s="139"/>
      <c r="V285" s="139"/>
      <c r="W285" s="139"/>
      <c r="X285" s="139"/>
      <c r="Y285" s="346" t="s">
        <v>526</v>
      </c>
    </row>
    <row r="286" spans="1:25" ht="18" customHeight="1">
      <c r="A286" s="96" t="s">
        <v>527</v>
      </c>
      <c r="B286" s="98" t="s">
        <v>522</v>
      </c>
      <c r="C286" s="98" t="s">
        <v>353</v>
      </c>
      <c r="D286" s="98" t="s">
        <v>312</v>
      </c>
      <c r="E286" s="140" t="s">
        <v>525</v>
      </c>
      <c r="F286" s="141"/>
      <c r="G286" s="219">
        <f>H286</f>
        <v>600</v>
      </c>
      <c r="H286" s="219">
        <f>H288</f>
        <v>600</v>
      </c>
      <c r="I286" s="139" t="s">
        <v>271</v>
      </c>
      <c r="J286" s="219">
        <f>K286</f>
        <v>0</v>
      </c>
      <c r="K286" s="280">
        <f>K288</f>
        <v>0</v>
      </c>
      <c r="L286" s="139" t="s">
        <v>271</v>
      </c>
      <c r="M286" s="278">
        <v>500</v>
      </c>
      <c r="N286" s="278">
        <v>500</v>
      </c>
      <c r="O286" s="250" t="s">
        <v>271</v>
      </c>
      <c r="P286" s="100">
        <f>M286-J286</f>
        <v>500</v>
      </c>
      <c r="Q286" s="100">
        <f>N286-K286</f>
        <v>500</v>
      </c>
      <c r="R286" s="100" t="s">
        <v>271</v>
      </c>
      <c r="S286" s="100">
        <v>500</v>
      </c>
      <c r="T286" s="100">
        <v>500</v>
      </c>
      <c r="U286" s="100" t="s">
        <v>271</v>
      </c>
      <c r="V286" s="100">
        <v>500</v>
      </c>
      <c r="W286" s="100">
        <v>500</v>
      </c>
      <c r="X286" s="100" t="s">
        <v>271</v>
      </c>
      <c r="Y286" s="299"/>
    </row>
    <row r="287" spans="1:25" ht="12.75" customHeight="1">
      <c r="A287" s="96"/>
      <c r="B287" s="98"/>
      <c r="C287" s="98"/>
      <c r="D287" s="139"/>
      <c r="E287" s="140" t="s">
        <v>14</v>
      </c>
      <c r="F287" s="141"/>
      <c r="G287" s="219"/>
      <c r="H287" s="219"/>
      <c r="I287" s="139"/>
      <c r="J287" s="219"/>
      <c r="K287" s="280"/>
      <c r="L287" s="139"/>
      <c r="M287" s="250"/>
      <c r="N287" s="250"/>
      <c r="O287" s="250"/>
      <c r="P287" s="100"/>
      <c r="Q287" s="100"/>
      <c r="R287" s="100"/>
      <c r="S287" s="100"/>
      <c r="T287" s="100"/>
      <c r="U287" s="100"/>
      <c r="V287" s="100"/>
      <c r="W287" s="100"/>
      <c r="X287" s="100"/>
      <c r="Y287" s="299"/>
    </row>
    <row r="288" spans="1:25" ht="16.5" customHeight="1">
      <c r="A288" s="96"/>
      <c r="B288" s="98"/>
      <c r="C288" s="98"/>
      <c r="D288" s="139"/>
      <c r="E288" s="155" t="s">
        <v>528</v>
      </c>
      <c r="F288" s="154">
        <v>4726</v>
      </c>
      <c r="G288" s="219">
        <f>H288</f>
        <v>600</v>
      </c>
      <c r="H288" s="219">
        <v>600</v>
      </c>
      <c r="I288" s="139" t="s">
        <v>271</v>
      </c>
      <c r="J288" s="219">
        <f>K288</f>
        <v>0</v>
      </c>
      <c r="K288" s="280">
        <v>0</v>
      </c>
      <c r="L288" s="139" t="s">
        <v>271</v>
      </c>
      <c r="M288" s="278">
        <v>500</v>
      </c>
      <c r="N288" s="278">
        <v>500</v>
      </c>
      <c r="O288" s="250" t="s">
        <v>271</v>
      </c>
      <c r="P288" s="100">
        <f>M288-J288</f>
        <v>500</v>
      </c>
      <c r="Q288" s="100">
        <f>N288-K288</f>
        <v>500</v>
      </c>
      <c r="R288" s="100" t="s">
        <v>271</v>
      </c>
      <c r="S288" s="100">
        <v>500</v>
      </c>
      <c r="T288" s="100">
        <v>500</v>
      </c>
      <c r="U288" s="100" t="s">
        <v>271</v>
      </c>
      <c r="V288" s="100">
        <v>500</v>
      </c>
      <c r="W288" s="100">
        <v>500</v>
      </c>
      <c r="X288" s="100" t="s">
        <v>271</v>
      </c>
      <c r="Y288" s="299"/>
    </row>
    <row r="289" spans="1:25" s="88" customFormat="1" ht="46.5" customHeight="1">
      <c r="A289" s="217" t="s">
        <v>529</v>
      </c>
      <c r="B289" s="216" t="s">
        <v>522</v>
      </c>
      <c r="C289" s="216" t="s">
        <v>424</v>
      </c>
      <c r="D289" s="100" t="s">
        <v>245</v>
      </c>
      <c r="E289" s="142" t="s">
        <v>530</v>
      </c>
      <c r="F289" s="198"/>
      <c r="G289" s="219">
        <f>H289</f>
        <v>2975</v>
      </c>
      <c r="H289" s="219">
        <f>H291</f>
        <v>2975</v>
      </c>
      <c r="I289" s="100">
        <v>0</v>
      </c>
      <c r="J289" s="219">
        <f>K289</f>
        <v>213.5</v>
      </c>
      <c r="K289" s="280">
        <f>K291</f>
        <v>213.5</v>
      </c>
      <c r="L289" s="100">
        <v>0</v>
      </c>
      <c r="M289" s="278">
        <f>N289</f>
        <v>4000</v>
      </c>
      <c r="N289" s="278">
        <f>N291</f>
        <v>4000</v>
      </c>
      <c r="O289" s="278">
        <v>0</v>
      </c>
      <c r="P289" s="100">
        <f>M289-J289</f>
        <v>3786.5</v>
      </c>
      <c r="Q289" s="100">
        <f>N289-K289</f>
        <v>3786.5</v>
      </c>
      <c r="R289" s="100">
        <f>O289-L289</f>
        <v>0</v>
      </c>
      <c r="S289" s="100">
        <f>T289</f>
        <v>4000</v>
      </c>
      <c r="T289" s="100">
        <f>T291</f>
        <v>4000</v>
      </c>
      <c r="U289" s="100">
        <v>0</v>
      </c>
      <c r="V289" s="100">
        <f>W289</f>
        <v>4000</v>
      </c>
      <c r="W289" s="100">
        <f>W291</f>
        <v>4000</v>
      </c>
      <c r="X289" s="100">
        <v>0</v>
      </c>
      <c r="Y289" s="299"/>
    </row>
    <row r="290" spans="1:25" ht="12.75" customHeight="1">
      <c r="A290" s="96"/>
      <c r="B290" s="98"/>
      <c r="C290" s="98"/>
      <c r="D290" s="139"/>
      <c r="E290" s="140" t="s">
        <v>210</v>
      </c>
      <c r="F290" s="220"/>
      <c r="G290" s="219"/>
      <c r="H290" s="219"/>
      <c r="I290" s="139"/>
      <c r="J290" s="219"/>
      <c r="K290" s="280"/>
      <c r="L290" s="139"/>
      <c r="M290" s="250"/>
      <c r="N290" s="250"/>
      <c r="O290" s="250"/>
      <c r="P290" s="100"/>
      <c r="Q290" s="100"/>
      <c r="R290" s="100"/>
      <c r="S290" s="139"/>
      <c r="T290" s="139"/>
      <c r="U290" s="139"/>
      <c r="V290" s="139"/>
      <c r="W290" s="139"/>
      <c r="X290" s="139"/>
      <c r="Y290" s="299"/>
    </row>
    <row r="291" spans="1:25" ht="24" customHeight="1">
      <c r="A291" s="96" t="s">
        <v>531</v>
      </c>
      <c r="B291" s="98" t="s">
        <v>522</v>
      </c>
      <c r="C291" s="98" t="s">
        <v>424</v>
      </c>
      <c r="D291" s="98" t="s">
        <v>312</v>
      </c>
      <c r="E291" s="140" t="s">
        <v>530</v>
      </c>
      <c r="F291" s="220"/>
      <c r="G291" s="219">
        <f>H291</f>
        <v>2975</v>
      </c>
      <c r="H291" s="219">
        <f>H293+H294+H295</f>
        <v>2975</v>
      </c>
      <c r="I291" s="100">
        <v>0</v>
      </c>
      <c r="J291" s="219">
        <f>K291</f>
        <v>213.5</v>
      </c>
      <c r="K291" s="280">
        <f>K293+K294+K295</f>
        <v>213.5</v>
      </c>
      <c r="L291" s="100">
        <v>0</v>
      </c>
      <c r="M291" s="278">
        <f>N291</f>
        <v>4000</v>
      </c>
      <c r="N291" s="278">
        <f>N294+N295</f>
        <v>4000</v>
      </c>
      <c r="O291" s="278">
        <v>0</v>
      </c>
      <c r="P291" s="100">
        <f>M291-J291</f>
        <v>3786.5</v>
      </c>
      <c r="Q291" s="100">
        <f>N291-K291</f>
        <v>3786.5</v>
      </c>
      <c r="R291" s="100">
        <f>O291-L291</f>
        <v>0</v>
      </c>
      <c r="S291" s="100">
        <f>T291</f>
        <v>4000</v>
      </c>
      <c r="T291" s="100">
        <v>4000</v>
      </c>
      <c r="U291" s="100">
        <v>0</v>
      </c>
      <c r="V291" s="100">
        <f>W291</f>
        <v>4000</v>
      </c>
      <c r="W291" s="100">
        <v>4000</v>
      </c>
      <c r="X291" s="100">
        <v>0</v>
      </c>
      <c r="Y291" s="299"/>
    </row>
    <row r="292" spans="1:25" ht="12.75" customHeight="1">
      <c r="A292" s="96"/>
      <c r="B292" s="98"/>
      <c r="C292" s="98"/>
      <c r="D292" s="139"/>
      <c r="E292" s="140" t="s">
        <v>14</v>
      </c>
      <c r="F292" s="220"/>
      <c r="G292" s="219"/>
      <c r="H292" s="219"/>
      <c r="I292" s="139"/>
      <c r="J292" s="219"/>
      <c r="K292" s="280"/>
      <c r="L292" s="139"/>
      <c r="M292" s="250"/>
      <c r="N292" s="250"/>
      <c r="O292" s="250"/>
      <c r="P292" s="100"/>
      <c r="Q292" s="100"/>
      <c r="R292" s="100"/>
      <c r="S292" s="139"/>
      <c r="T292" s="139"/>
      <c r="U292" s="139"/>
      <c r="V292" s="139"/>
      <c r="W292" s="139"/>
      <c r="X292" s="139"/>
      <c r="Y292" s="299"/>
    </row>
    <row r="293" spans="1:25" ht="18" customHeight="1">
      <c r="A293" s="96"/>
      <c r="B293" s="98"/>
      <c r="C293" s="98"/>
      <c r="D293" s="139"/>
      <c r="E293" s="155" t="s">
        <v>532</v>
      </c>
      <c r="F293" s="154">
        <v>4729</v>
      </c>
      <c r="G293" s="219">
        <f>H293</f>
        <v>2975</v>
      </c>
      <c r="H293" s="219">
        <v>2975</v>
      </c>
      <c r="I293" s="139" t="s">
        <v>271</v>
      </c>
      <c r="J293" s="219">
        <f>K293</f>
        <v>0</v>
      </c>
      <c r="K293" s="280">
        <v>0</v>
      </c>
      <c r="L293" s="139" t="s">
        <v>271</v>
      </c>
      <c r="M293" s="278">
        <v>0</v>
      </c>
      <c r="N293" s="278">
        <v>0</v>
      </c>
      <c r="O293" s="278" t="s">
        <v>271</v>
      </c>
      <c r="P293" s="100">
        <f t="shared" ref="P293:Q296" si="55">M293-J293</f>
        <v>0</v>
      </c>
      <c r="Q293" s="100">
        <f t="shared" si="55"/>
        <v>0</v>
      </c>
      <c r="R293" s="100" t="s">
        <v>271</v>
      </c>
      <c r="S293" s="100">
        <f>T293</f>
        <v>0</v>
      </c>
      <c r="T293" s="100">
        <v>0</v>
      </c>
      <c r="U293" s="100" t="s">
        <v>271</v>
      </c>
      <c r="V293" s="100">
        <f>W293</f>
        <v>0</v>
      </c>
      <c r="W293" s="100">
        <v>0</v>
      </c>
      <c r="X293" s="100" t="s">
        <v>271</v>
      </c>
      <c r="Y293" s="299"/>
    </row>
    <row r="294" spans="1:25" ht="17.25" customHeight="1">
      <c r="A294" s="96"/>
      <c r="B294" s="98"/>
      <c r="C294" s="98"/>
      <c r="D294" s="139"/>
      <c r="E294" s="155" t="s">
        <v>493</v>
      </c>
      <c r="F294" s="158">
        <v>4267</v>
      </c>
      <c r="G294" s="219">
        <f>H294</f>
        <v>0</v>
      </c>
      <c r="H294" s="219">
        <v>0</v>
      </c>
      <c r="I294" s="139" t="s">
        <v>271</v>
      </c>
      <c r="J294" s="219">
        <f>K294</f>
        <v>49.7</v>
      </c>
      <c r="K294" s="280">
        <v>49.7</v>
      </c>
      <c r="L294" s="139" t="s">
        <v>271</v>
      </c>
      <c r="M294" s="278">
        <v>1000</v>
      </c>
      <c r="N294" s="278">
        <v>1000</v>
      </c>
      <c r="O294" s="278" t="s">
        <v>271</v>
      </c>
      <c r="P294" s="100">
        <f t="shared" si="55"/>
        <v>950.3</v>
      </c>
      <c r="Q294" s="100">
        <f t="shared" si="55"/>
        <v>950.3</v>
      </c>
      <c r="R294" s="100" t="s">
        <v>271</v>
      </c>
      <c r="S294" s="100">
        <f>T294</f>
        <v>1000</v>
      </c>
      <c r="T294" s="100">
        <v>1000</v>
      </c>
      <c r="U294" s="100" t="s">
        <v>271</v>
      </c>
      <c r="V294" s="100">
        <f>W294</f>
        <v>1000</v>
      </c>
      <c r="W294" s="100">
        <v>1000</v>
      </c>
      <c r="X294" s="100" t="s">
        <v>271</v>
      </c>
      <c r="Y294" s="299"/>
    </row>
    <row r="295" spans="1:25" ht="36.75" customHeight="1">
      <c r="A295" s="96"/>
      <c r="B295" s="98"/>
      <c r="C295" s="98"/>
      <c r="D295" s="139"/>
      <c r="E295" s="199" t="s">
        <v>388</v>
      </c>
      <c r="F295" s="158">
        <v>4269</v>
      </c>
      <c r="G295" s="219">
        <f>H295</f>
        <v>0</v>
      </c>
      <c r="H295" s="219">
        <v>0</v>
      </c>
      <c r="I295" s="100" t="s">
        <v>271</v>
      </c>
      <c r="J295" s="219">
        <f>K295</f>
        <v>163.80000000000001</v>
      </c>
      <c r="K295" s="280">
        <v>163.80000000000001</v>
      </c>
      <c r="L295" s="100" t="s">
        <v>271</v>
      </c>
      <c r="M295" s="278">
        <f>N295</f>
        <v>3000</v>
      </c>
      <c r="N295" s="278">
        <v>3000</v>
      </c>
      <c r="O295" s="278" t="s">
        <v>271</v>
      </c>
      <c r="P295" s="100">
        <f t="shared" si="55"/>
        <v>2836.2</v>
      </c>
      <c r="Q295" s="100">
        <f t="shared" si="55"/>
        <v>2836.2</v>
      </c>
      <c r="R295" s="100" t="s">
        <v>271</v>
      </c>
      <c r="S295" s="100">
        <f>T295</f>
        <v>3000</v>
      </c>
      <c r="T295" s="100">
        <v>3000</v>
      </c>
      <c r="U295" s="100" t="s">
        <v>271</v>
      </c>
      <c r="V295" s="100">
        <f>W295</f>
        <v>3000</v>
      </c>
      <c r="W295" s="100">
        <v>3000</v>
      </c>
      <c r="X295" s="100" t="s">
        <v>271</v>
      </c>
      <c r="Y295" s="300"/>
    </row>
    <row r="296" spans="1:25" s="88" customFormat="1" ht="35.25" customHeight="1">
      <c r="A296" s="217" t="s">
        <v>533</v>
      </c>
      <c r="B296" s="216" t="s">
        <v>534</v>
      </c>
      <c r="C296" s="216" t="s">
        <v>245</v>
      </c>
      <c r="D296" s="100" t="s">
        <v>245</v>
      </c>
      <c r="E296" s="142" t="s">
        <v>535</v>
      </c>
      <c r="F296" s="145"/>
      <c r="G296" s="219">
        <v>0</v>
      </c>
      <c r="H296" s="219">
        <v>0</v>
      </c>
      <c r="I296" s="100">
        <v>0</v>
      </c>
      <c r="J296" s="219">
        <f>K296</f>
        <v>0</v>
      </c>
      <c r="K296" s="280">
        <f>K298</f>
        <v>0</v>
      </c>
      <c r="L296" s="100">
        <v>0</v>
      </c>
      <c r="M296" s="278">
        <f>N296</f>
        <v>395000</v>
      </c>
      <c r="N296" s="278">
        <f>N298</f>
        <v>395000</v>
      </c>
      <c r="O296" s="254">
        <v>0</v>
      </c>
      <c r="P296" s="128">
        <f t="shared" si="55"/>
        <v>395000</v>
      </c>
      <c r="Q296" s="128">
        <f t="shared" si="55"/>
        <v>395000</v>
      </c>
      <c r="R296" s="100">
        <f>O296-L296</f>
        <v>0</v>
      </c>
      <c r="S296" s="100">
        <f>T296</f>
        <v>435000</v>
      </c>
      <c r="T296" s="100">
        <f>T298</f>
        <v>435000</v>
      </c>
      <c r="U296" s="100">
        <v>0</v>
      </c>
      <c r="V296" s="100">
        <f>W296</f>
        <v>465000</v>
      </c>
      <c r="W296" s="100">
        <f>W298</f>
        <v>465000</v>
      </c>
      <c r="X296" s="100">
        <v>0</v>
      </c>
      <c r="Y296" s="103"/>
    </row>
    <row r="297" spans="1:25" ht="16.5" customHeight="1">
      <c r="A297" s="96"/>
      <c r="B297" s="98"/>
      <c r="C297" s="98"/>
      <c r="D297" s="139"/>
      <c r="E297" s="140" t="s">
        <v>14</v>
      </c>
      <c r="F297" s="141"/>
      <c r="G297" s="219"/>
      <c r="H297" s="219"/>
      <c r="I297" s="139"/>
      <c r="J297" s="219"/>
      <c r="K297" s="280"/>
      <c r="L297" s="139"/>
      <c r="M297" s="250"/>
      <c r="N297" s="250"/>
      <c r="O297" s="250"/>
      <c r="P297" s="128"/>
      <c r="Q297" s="128"/>
      <c r="R297" s="100"/>
      <c r="S297" s="139"/>
      <c r="T297" s="139"/>
      <c r="U297" s="139"/>
      <c r="V297" s="139"/>
      <c r="W297" s="139"/>
      <c r="X297" s="139"/>
      <c r="Y297" s="363" t="s">
        <v>536</v>
      </c>
    </row>
    <row r="298" spans="1:25" s="88" customFormat="1" ht="30.75" customHeight="1">
      <c r="A298" s="217" t="s">
        <v>537</v>
      </c>
      <c r="B298" s="216" t="s">
        <v>534</v>
      </c>
      <c r="C298" s="216" t="s">
        <v>312</v>
      </c>
      <c r="D298" s="100" t="s">
        <v>245</v>
      </c>
      <c r="E298" s="142" t="s">
        <v>538</v>
      </c>
      <c r="F298" s="145"/>
      <c r="G298" s="219">
        <v>0</v>
      </c>
      <c r="H298" s="219">
        <v>0</v>
      </c>
      <c r="I298" s="100">
        <v>0</v>
      </c>
      <c r="J298" s="219">
        <f>K298</f>
        <v>0</v>
      </c>
      <c r="K298" s="280">
        <f>K300</f>
        <v>0</v>
      </c>
      <c r="L298" s="100">
        <v>0</v>
      </c>
      <c r="M298" s="278">
        <f>N298</f>
        <v>395000</v>
      </c>
      <c r="N298" s="278">
        <f>N300</f>
        <v>395000</v>
      </c>
      <c r="O298" s="254">
        <v>0</v>
      </c>
      <c r="P298" s="128">
        <f>M298-J298</f>
        <v>395000</v>
      </c>
      <c r="Q298" s="128">
        <f>N298-K298</f>
        <v>395000</v>
      </c>
      <c r="R298" s="100">
        <f>O298-L298</f>
        <v>0</v>
      </c>
      <c r="S298" s="100">
        <f>T298</f>
        <v>435000</v>
      </c>
      <c r="T298" s="100">
        <f>T300</f>
        <v>435000</v>
      </c>
      <c r="U298" s="100">
        <v>0</v>
      </c>
      <c r="V298" s="100">
        <f>W298</f>
        <v>465000</v>
      </c>
      <c r="W298" s="100">
        <f>W300</f>
        <v>465000</v>
      </c>
      <c r="X298" s="100">
        <v>0</v>
      </c>
      <c r="Y298" s="364"/>
    </row>
    <row r="299" spans="1:25" ht="22.5" customHeight="1">
      <c r="A299" s="96"/>
      <c r="B299" s="98"/>
      <c r="C299" s="98"/>
      <c r="D299" s="139"/>
      <c r="E299" s="140" t="s">
        <v>210</v>
      </c>
      <c r="F299" s="141"/>
      <c r="G299" s="219"/>
      <c r="H299" s="219"/>
      <c r="I299" s="139"/>
      <c r="J299" s="219"/>
      <c r="K299" s="280"/>
      <c r="L299" s="139"/>
      <c r="M299" s="250"/>
      <c r="N299" s="250"/>
      <c r="O299" s="250"/>
      <c r="P299" s="128"/>
      <c r="Q299" s="128"/>
      <c r="R299" s="128"/>
      <c r="S299" s="139"/>
      <c r="T299" s="139"/>
      <c r="U299" s="139"/>
      <c r="V299" s="139"/>
      <c r="W299" s="139"/>
      <c r="X299" s="139"/>
      <c r="Y299" s="364"/>
    </row>
    <row r="300" spans="1:25" ht="18.75" customHeight="1">
      <c r="A300" s="96" t="s">
        <v>539</v>
      </c>
      <c r="B300" s="98" t="s">
        <v>534</v>
      </c>
      <c r="C300" s="98" t="s">
        <v>312</v>
      </c>
      <c r="D300" s="98" t="s">
        <v>383</v>
      </c>
      <c r="E300" s="140" t="s">
        <v>540</v>
      </c>
      <c r="F300" s="141"/>
      <c r="G300" s="219">
        <v>0</v>
      </c>
      <c r="H300" s="219">
        <v>0</v>
      </c>
      <c r="I300" s="139">
        <v>0</v>
      </c>
      <c r="J300" s="219">
        <f>K300</f>
        <v>0</v>
      </c>
      <c r="K300" s="280">
        <f>K302</f>
        <v>0</v>
      </c>
      <c r="L300" s="139">
        <v>0</v>
      </c>
      <c r="M300" s="278">
        <f>N300</f>
        <v>395000</v>
      </c>
      <c r="N300" s="278">
        <f>N302</f>
        <v>395000</v>
      </c>
      <c r="O300" s="278">
        <v>0</v>
      </c>
      <c r="P300" s="100">
        <f t="shared" ref="P300:R303" si="56">M300-J300</f>
        <v>395000</v>
      </c>
      <c r="Q300" s="100">
        <f t="shared" si="56"/>
        <v>395000</v>
      </c>
      <c r="R300" s="100">
        <f t="shared" si="56"/>
        <v>0</v>
      </c>
      <c r="S300" s="100">
        <f>T300</f>
        <v>435000</v>
      </c>
      <c r="T300" s="100">
        <f>T302</f>
        <v>435000</v>
      </c>
      <c r="U300" s="100">
        <v>0</v>
      </c>
      <c r="V300" s="100">
        <f>W300</f>
        <v>465000</v>
      </c>
      <c r="W300" s="100">
        <f>W302</f>
        <v>465000</v>
      </c>
      <c r="X300" s="100">
        <v>0</v>
      </c>
      <c r="Y300" s="364"/>
    </row>
    <row r="301" spans="1:25" ht="18.75" customHeight="1">
      <c r="A301" s="96"/>
      <c r="B301" s="98"/>
      <c r="C301" s="98"/>
      <c r="D301" s="139"/>
      <c r="E301" s="140" t="s">
        <v>14</v>
      </c>
      <c r="F301" s="141"/>
      <c r="G301" s="219"/>
      <c r="H301" s="219"/>
      <c r="I301" s="139"/>
      <c r="J301" s="219"/>
      <c r="K301" s="280"/>
      <c r="L301" s="139"/>
      <c r="M301" s="278"/>
      <c r="N301" s="278"/>
      <c r="O301" s="278"/>
      <c r="P301" s="100">
        <f t="shared" si="56"/>
        <v>0</v>
      </c>
      <c r="Q301" s="100">
        <f t="shared" si="56"/>
        <v>0</v>
      </c>
      <c r="R301" s="100">
        <f t="shared" si="56"/>
        <v>0</v>
      </c>
      <c r="S301" s="100"/>
      <c r="T301" s="100"/>
      <c r="U301" s="100"/>
      <c r="V301" s="100"/>
      <c r="W301" s="100"/>
      <c r="X301" s="100"/>
      <c r="Y301" s="364"/>
    </row>
    <row r="302" spans="1:25" ht="18.75" customHeight="1">
      <c r="A302" s="96"/>
      <c r="B302" s="98"/>
      <c r="C302" s="98"/>
      <c r="D302" s="139"/>
      <c r="E302" s="140" t="s">
        <v>541</v>
      </c>
      <c r="F302" s="134">
        <v>4891</v>
      </c>
      <c r="G302" s="219">
        <v>0</v>
      </c>
      <c r="H302" s="219">
        <v>0</v>
      </c>
      <c r="I302" s="139">
        <v>0</v>
      </c>
      <c r="J302" s="219">
        <f>K302</f>
        <v>0</v>
      </c>
      <c r="K302" s="280">
        <v>0</v>
      </c>
      <c r="L302" s="139">
        <v>0</v>
      </c>
      <c r="M302" s="278">
        <f>N302</f>
        <v>395000</v>
      </c>
      <c r="N302" s="278">
        <v>395000</v>
      </c>
      <c r="O302" s="278">
        <v>0</v>
      </c>
      <c r="P302" s="100">
        <f t="shared" si="56"/>
        <v>395000</v>
      </c>
      <c r="Q302" s="100">
        <f t="shared" si="56"/>
        <v>395000</v>
      </c>
      <c r="R302" s="100">
        <f t="shared" si="56"/>
        <v>0</v>
      </c>
      <c r="S302" s="100">
        <f>T302</f>
        <v>435000</v>
      </c>
      <c r="T302" s="100">
        <v>435000</v>
      </c>
      <c r="U302" s="100">
        <v>0</v>
      </c>
      <c r="V302" s="100">
        <f>W302</f>
        <v>465000</v>
      </c>
      <c r="W302" s="100">
        <v>465000</v>
      </c>
      <c r="X302" s="100">
        <v>0</v>
      </c>
      <c r="Y302" s="365"/>
    </row>
    <row r="303" spans="1:25" ht="19.5" customHeight="1">
      <c r="A303" s="116"/>
      <c r="B303" s="118"/>
      <c r="C303" s="118"/>
      <c r="D303" s="200"/>
      <c r="E303" s="201" t="s">
        <v>542</v>
      </c>
      <c r="F303" s="202" t="s">
        <v>271</v>
      </c>
      <c r="G303" s="107">
        <v>0</v>
      </c>
      <c r="H303" s="102">
        <v>0</v>
      </c>
      <c r="I303" s="107">
        <v>0</v>
      </c>
      <c r="J303" s="107">
        <v>0</v>
      </c>
      <c r="K303" s="102">
        <v>0</v>
      </c>
      <c r="L303" s="107">
        <v>0</v>
      </c>
      <c r="M303" s="252">
        <v>0</v>
      </c>
      <c r="N303" s="252"/>
      <c r="O303" s="252">
        <v>0</v>
      </c>
      <c r="P303" s="227">
        <f t="shared" si="56"/>
        <v>0</v>
      </c>
      <c r="Q303" s="227">
        <f t="shared" si="56"/>
        <v>0</v>
      </c>
      <c r="R303" s="227">
        <f t="shared" si="56"/>
        <v>0</v>
      </c>
      <c r="S303" s="129">
        <v>0</v>
      </c>
      <c r="T303" s="129">
        <v>0</v>
      </c>
      <c r="U303" s="129">
        <v>0</v>
      </c>
      <c r="V303" s="129">
        <v>0</v>
      </c>
      <c r="W303" s="129">
        <v>0</v>
      </c>
      <c r="X303" s="129">
        <v>0</v>
      </c>
      <c r="Y303" s="121"/>
    </row>
  </sheetData>
  <mergeCells count="51">
    <mergeCell ref="Y193:Y199"/>
    <mergeCell ref="Y203:Y212"/>
    <mergeCell ref="Y215:Y218"/>
    <mergeCell ref="Y221:Y232"/>
    <mergeCell ref="Y297:Y302"/>
    <mergeCell ref="Y234:Y239"/>
    <mergeCell ref="Y244:Y248"/>
    <mergeCell ref="Y256:Y260"/>
    <mergeCell ref="Y270:Y281"/>
    <mergeCell ref="Y285:Y295"/>
    <mergeCell ref="Y144:Y149"/>
    <mergeCell ref="Y157:Y162"/>
    <mergeCell ref="Y165:Y172"/>
    <mergeCell ref="Y177:Y182"/>
    <mergeCell ref="Y186:Y190"/>
    <mergeCell ref="Y56:Y58"/>
    <mergeCell ref="Y76:Y79"/>
    <mergeCell ref="Y100:Y103"/>
    <mergeCell ref="Y117:Y123"/>
    <mergeCell ref="Y134:Y141"/>
    <mergeCell ref="Y21:Y23"/>
    <mergeCell ref="Y25:Y26"/>
    <mergeCell ref="Y32:Y33"/>
    <mergeCell ref="Y35:Y38"/>
    <mergeCell ref="Y41:Y43"/>
    <mergeCell ref="S7:S8"/>
    <mergeCell ref="T7:U7"/>
    <mergeCell ref="V7:V8"/>
    <mergeCell ref="W7:X7"/>
    <mergeCell ref="Y7:Y8"/>
    <mergeCell ref="K7:L7"/>
    <mergeCell ref="M7:M8"/>
    <mergeCell ref="N7:O7"/>
    <mergeCell ref="P7:P8"/>
    <mergeCell ref="Q7:R7"/>
    <mergeCell ref="A4:X4"/>
    <mergeCell ref="A6:A8"/>
    <mergeCell ref="B6:B8"/>
    <mergeCell ref="C6:C8"/>
    <mergeCell ref="D6:D8"/>
    <mergeCell ref="E6:E8"/>
    <mergeCell ref="F6:F8"/>
    <mergeCell ref="G6:I6"/>
    <mergeCell ref="J6:L6"/>
    <mergeCell ref="M6:O6"/>
    <mergeCell ref="P6:R6"/>
    <mergeCell ref="S6:U6"/>
    <mergeCell ref="V6:X6"/>
    <mergeCell ref="G7:G8"/>
    <mergeCell ref="H7:I7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1.</vt:lpstr>
      <vt:lpstr>2.</vt:lpstr>
      <vt:lpstr>3.</vt:lpstr>
      <vt:lpstr>1..</vt:lpstr>
      <vt:lpstr>2..</vt:lpstr>
      <vt:lpstr>3..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Hetum Hamamchyan</dc:creator>
  <cp:keywords/>
  <dc:description/>
  <cp:lastModifiedBy>Tashir 2</cp:lastModifiedBy>
  <dcterms:created xsi:type="dcterms:W3CDTF">2022-06-16T10:33:45Z</dcterms:created>
  <dcterms:modified xsi:type="dcterms:W3CDTF">2026-07-09T07:10:21Z</dcterms:modified>
  <cp:category/>
</cp:coreProperties>
</file>