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9"/>
  </bookViews>
  <sheets>
    <sheet name="e4-20" sheetId="1" r:id="rId1"/>
    <sheet name="c4-20" sheetId="2" r:id="rId2"/>
    <sheet name="e1-21" sheetId="3" r:id="rId3"/>
    <sheet name="c1-21" sheetId="4" r:id="rId4"/>
    <sheet name="Лист1" sheetId="5" r:id="rId5"/>
    <sheet name="e2-21" sheetId="6" r:id="rId6"/>
    <sheet name="c2-21" sheetId="7" r:id="rId7"/>
    <sheet name="Лист4" sheetId="8" r:id="rId8"/>
    <sheet name="e3-21" sheetId="9" r:id="rId9"/>
    <sheet name="c3-21" sheetId="10" r:id="rId10"/>
  </sheets>
  <calcPr calcId="144525"/>
</workbook>
</file>

<file path=xl/calcChain.xml><?xml version="1.0" encoding="utf-8"?>
<calcChain xmlns="http://schemas.openxmlformats.org/spreadsheetml/2006/main">
  <c r="F13" i="10" l="1"/>
  <c r="E25" i="9" l="1"/>
  <c r="H41" i="10" l="1"/>
  <c r="G41" i="10"/>
  <c r="F40" i="10"/>
  <c r="H40" i="10" s="1"/>
  <c r="E40" i="10"/>
  <c r="H39" i="10"/>
  <c r="G39" i="10"/>
  <c r="H38" i="10"/>
  <c r="G38" i="10"/>
  <c r="H37" i="10"/>
  <c r="G37" i="10"/>
  <c r="F36" i="10"/>
  <c r="H36" i="10" s="1"/>
  <c r="E36" i="10"/>
  <c r="D36" i="10"/>
  <c r="H35" i="10"/>
  <c r="G35" i="10"/>
  <c r="H34" i="10"/>
  <c r="G34" i="10"/>
  <c r="H33" i="10"/>
  <c r="G33" i="10"/>
  <c r="F32" i="10"/>
  <c r="E32" i="10"/>
  <c r="D32" i="10"/>
  <c r="H32" i="10" s="1"/>
  <c r="H31" i="10"/>
  <c r="G31" i="10"/>
  <c r="H30" i="10"/>
  <c r="G30" i="10"/>
  <c r="H29" i="10"/>
  <c r="G29" i="10"/>
  <c r="H28" i="10"/>
  <c r="G28" i="10"/>
  <c r="F27" i="10"/>
  <c r="E27" i="10"/>
  <c r="D27" i="10"/>
  <c r="H26" i="10"/>
  <c r="G26" i="10"/>
  <c r="H25" i="10"/>
  <c r="G25" i="10"/>
  <c r="H24" i="10"/>
  <c r="G24" i="10"/>
  <c r="H23" i="10"/>
  <c r="G23" i="10"/>
  <c r="H22" i="10"/>
  <c r="G22" i="10"/>
  <c r="F21" i="10"/>
  <c r="E21" i="10"/>
  <c r="D21" i="10"/>
  <c r="H21" i="10" s="1"/>
  <c r="H20" i="10"/>
  <c r="G20" i="10"/>
  <c r="H19" i="10"/>
  <c r="G19" i="10"/>
  <c r="H18" i="10"/>
  <c r="G18" i="10"/>
  <c r="F17" i="10"/>
  <c r="E17" i="10"/>
  <c r="D17" i="10"/>
  <c r="H16" i="10"/>
  <c r="G16" i="10"/>
  <c r="H15" i="10"/>
  <c r="G15" i="10"/>
  <c r="G13" i="10"/>
  <c r="E13" i="10"/>
  <c r="D13" i="10"/>
  <c r="H12" i="10"/>
  <c r="G12" i="10"/>
  <c r="H11" i="10"/>
  <c r="G11" i="10"/>
  <c r="H10" i="10"/>
  <c r="G10" i="10"/>
  <c r="H9" i="10"/>
  <c r="G9" i="10"/>
  <c r="H8" i="10"/>
  <c r="G8" i="10"/>
  <c r="F7" i="10"/>
  <c r="E7" i="10"/>
  <c r="D7" i="10"/>
  <c r="H48" i="9"/>
  <c r="G48" i="9"/>
  <c r="H45" i="9"/>
  <c r="G45" i="9"/>
  <c r="H44" i="9"/>
  <c r="G44" i="9"/>
  <c r="F43" i="9"/>
  <c r="G43" i="9" s="1"/>
  <c r="E43" i="9"/>
  <c r="D43" i="9"/>
  <c r="H42" i="9"/>
  <c r="G42" i="9"/>
  <c r="H41" i="9"/>
  <c r="G41" i="9"/>
  <c r="H40" i="9"/>
  <c r="G40" i="9"/>
  <c r="H39" i="9"/>
  <c r="G39" i="9"/>
  <c r="H38" i="9"/>
  <c r="G38" i="9"/>
  <c r="F37" i="9"/>
  <c r="E37" i="9"/>
  <c r="D37" i="9"/>
  <c r="H36" i="9"/>
  <c r="G36" i="9"/>
  <c r="H35" i="9"/>
  <c r="G35" i="9"/>
  <c r="H34" i="9"/>
  <c r="G34" i="9"/>
  <c r="H33" i="9"/>
  <c r="G33" i="9"/>
  <c r="H32" i="9"/>
  <c r="G32" i="9"/>
  <c r="H31" i="9"/>
  <c r="G31" i="9"/>
  <c r="H30" i="9"/>
  <c r="G30" i="9"/>
  <c r="F29" i="9"/>
  <c r="E29" i="9"/>
  <c r="D29" i="9"/>
  <c r="H28" i="9"/>
  <c r="G28" i="9"/>
  <c r="H27" i="9"/>
  <c r="G27" i="9"/>
  <c r="H26" i="9"/>
  <c r="G26" i="9"/>
  <c r="F25" i="9"/>
  <c r="H25" i="9" s="1"/>
  <c r="D25" i="9"/>
  <c r="H23" i="9"/>
  <c r="G23" i="9"/>
  <c r="H22" i="9"/>
  <c r="G22" i="9"/>
  <c r="H20" i="9"/>
  <c r="G20" i="9"/>
  <c r="H18" i="9"/>
  <c r="H17" i="9"/>
  <c r="G17" i="9"/>
  <c r="H16" i="9"/>
  <c r="G16" i="9"/>
  <c r="H15" i="9"/>
  <c r="G15" i="9"/>
  <c r="H14" i="9"/>
  <c r="G14" i="9"/>
  <c r="H13" i="9"/>
  <c r="G13" i="9"/>
  <c r="F12" i="9"/>
  <c r="E12" i="9"/>
  <c r="D12" i="9"/>
  <c r="D7" i="9" s="1"/>
  <c r="D6" i="9" s="1"/>
  <c r="D49" i="9" s="1"/>
  <c r="H11" i="9"/>
  <c r="G11" i="9"/>
  <c r="H9" i="9"/>
  <c r="G9" i="9"/>
  <c r="H8" i="9"/>
  <c r="G8" i="9"/>
  <c r="D6" i="10" l="1"/>
  <c r="J7" i="10"/>
  <c r="G32" i="10"/>
  <c r="G21" i="10"/>
  <c r="G17" i="10"/>
  <c r="E6" i="10"/>
  <c r="H27" i="10"/>
  <c r="G7" i="10"/>
  <c r="F6" i="10"/>
  <c r="H17" i="10"/>
  <c r="H13" i="10"/>
  <c r="H7" i="10"/>
  <c r="G37" i="9"/>
  <c r="E7" i="9"/>
  <c r="E6" i="9" s="1"/>
  <c r="E49" i="9" s="1"/>
  <c r="G29" i="9"/>
  <c r="G12" i="9"/>
  <c r="H37" i="9"/>
  <c r="H29" i="9"/>
  <c r="G40" i="10"/>
  <c r="G27" i="10"/>
  <c r="G36" i="10"/>
  <c r="H12" i="9"/>
  <c r="F7" i="9"/>
  <c r="H43" i="9"/>
  <c r="G25" i="9"/>
  <c r="G13" i="6"/>
  <c r="G14" i="6"/>
  <c r="G15" i="6"/>
  <c r="G16" i="6"/>
  <c r="G17" i="6"/>
  <c r="G19" i="6"/>
  <c r="G21" i="6"/>
  <c r="E12" i="6"/>
  <c r="G6" i="10" l="1"/>
  <c r="H6" i="10"/>
  <c r="F6" i="9"/>
  <c r="H7" i="9"/>
  <c r="G7" i="9"/>
  <c r="H41" i="7"/>
  <c r="G41" i="7"/>
  <c r="F40" i="7"/>
  <c r="E40" i="7"/>
  <c r="G40" i="7" s="1"/>
  <c r="D40" i="7"/>
  <c r="H39" i="7"/>
  <c r="G39" i="7"/>
  <c r="H38" i="7"/>
  <c r="G38" i="7"/>
  <c r="H37" i="7"/>
  <c r="G37" i="7"/>
  <c r="F36" i="7"/>
  <c r="H36" i="7" s="1"/>
  <c r="E36" i="7"/>
  <c r="D36" i="7"/>
  <c r="H35" i="7"/>
  <c r="G35" i="7"/>
  <c r="H34" i="7"/>
  <c r="G34" i="7"/>
  <c r="H33" i="7"/>
  <c r="G33" i="7"/>
  <c r="F32" i="7"/>
  <c r="E32" i="7"/>
  <c r="D32" i="7"/>
  <c r="H31" i="7"/>
  <c r="G31" i="7"/>
  <c r="H30" i="7"/>
  <c r="G30" i="7"/>
  <c r="H29" i="7"/>
  <c r="G29" i="7"/>
  <c r="H28" i="7"/>
  <c r="G28" i="7"/>
  <c r="F27" i="7"/>
  <c r="H27" i="7" s="1"/>
  <c r="E27" i="7"/>
  <c r="D27" i="7"/>
  <c r="H26" i="7"/>
  <c r="G26" i="7"/>
  <c r="H25" i="7"/>
  <c r="G25" i="7"/>
  <c r="H24" i="7"/>
  <c r="G24" i="7"/>
  <c r="H23" i="7"/>
  <c r="G23" i="7"/>
  <c r="H22" i="7"/>
  <c r="G22" i="7"/>
  <c r="F21" i="7"/>
  <c r="E21" i="7"/>
  <c r="D21" i="7"/>
  <c r="H20" i="7"/>
  <c r="G20" i="7"/>
  <c r="H19" i="7"/>
  <c r="G19" i="7"/>
  <c r="H18" i="7"/>
  <c r="G18" i="7"/>
  <c r="F17" i="7"/>
  <c r="E17" i="7"/>
  <c r="G17" i="7" s="1"/>
  <c r="D17" i="7"/>
  <c r="H17" i="7" s="1"/>
  <c r="H16" i="7"/>
  <c r="G16" i="7"/>
  <c r="H15" i="7"/>
  <c r="G15" i="7"/>
  <c r="F13" i="7"/>
  <c r="E13" i="7"/>
  <c r="D13" i="7"/>
  <c r="H12" i="7"/>
  <c r="G12" i="7"/>
  <c r="H11" i="7"/>
  <c r="G11" i="7"/>
  <c r="H10" i="7"/>
  <c r="G10" i="7"/>
  <c r="H9" i="7"/>
  <c r="G9" i="7"/>
  <c r="H8" i="7"/>
  <c r="G8" i="7"/>
  <c r="F7" i="7"/>
  <c r="E7" i="7"/>
  <c r="D7" i="7"/>
  <c r="F12" i="6"/>
  <c r="F28" i="6"/>
  <c r="F7" i="6" s="1"/>
  <c r="D28" i="6"/>
  <c r="F36" i="6"/>
  <c r="E36" i="6"/>
  <c r="D36" i="6"/>
  <c r="H13" i="6"/>
  <c r="H14" i="6"/>
  <c r="H15" i="6"/>
  <c r="H16" i="6"/>
  <c r="H17" i="6"/>
  <c r="H18" i="6"/>
  <c r="H19" i="6"/>
  <c r="H21" i="6"/>
  <c r="H8" i="6"/>
  <c r="H9" i="6"/>
  <c r="H11" i="6"/>
  <c r="G8" i="6"/>
  <c r="G9" i="6"/>
  <c r="G11" i="6"/>
  <c r="H6" i="9" l="1"/>
  <c r="G6" i="9"/>
  <c r="F49" i="9"/>
  <c r="E6" i="7"/>
  <c r="H40" i="7"/>
  <c r="D6" i="7"/>
  <c r="H32" i="7"/>
  <c r="H21" i="7"/>
  <c r="H13" i="7"/>
  <c r="F6" i="6"/>
  <c r="G7" i="7"/>
  <c r="F6" i="7"/>
  <c r="G27" i="7"/>
  <c r="G36" i="7"/>
  <c r="G13" i="7"/>
  <c r="G21" i="7"/>
  <c r="G32" i="7"/>
  <c r="H7" i="7"/>
  <c r="H47" i="6"/>
  <c r="G47" i="6"/>
  <c r="H44" i="6"/>
  <c r="G44" i="6"/>
  <c r="H43" i="6"/>
  <c r="G43" i="6"/>
  <c r="F42" i="6"/>
  <c r="E42" i="6"/>
  <c r="D42" i="6"/>
  <c r="H41" i="6"/>
  <c r="G41" i="6"/>
  <c r="H40" i="6"/>
  <c r="G40" i="6"/>
  <c r="H39" i="6"/>
  <c r="G39" i="6"/>
  <c r="H38" i="6"/>
  <c r="G38" i="6"/>
  <c r="H37" i="6"/>
  <c r="G37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E28" i="6"/>
  <c r="H27" i="6"/>
  <c r="G27" i="6"/>
  <c r="H26" i="6"/>
  <c r="G26" i="6"/>
  <c r="H25" i="6"/>
  <c r="G25" i="6"/>
  <c r="F24" i="6"/>
  <c r="E24" i="6"/>
  <c r="E7" i="6" s="1"/>
  <c r="D24" i="6"/>
  <c r="H22" i="6"/>
  <c r="G22" i="6"/>
  <c r="D12" i="6"/>
  <c r="H49" i="9" l="1"/>
  <c r="G49" i="9"/>
  <c r="H6" i="7"/>
  <c r="G6" i="7"/>
  <c r="D7" i="6"/>
  <c r="D6" i="6" s="1"/>
  <c r="D48" i="6" s="1"/>
  <c r="H36" i="6"/>
  <c r="G36" i="6"/>
  <c r="H24" i="6"/>
  <c r="F48" i="6"/>
  <c r="E6" i="6"/>
  <c r="E48" i="6" s="1"/>
  <c r="G42" i="6"/>
  <c r="G28" i="6"/>
  <c r="H12" i="6"/>
  <c r="H42" i="6"/>
  <c r="G12" i="6"/>
  <c r="G24" i="6"/>
  <c r="H28" i="6"/>
  <c r="H8" i="3"/>
  <c r="H9" i="3"/>
  <c r="G8" i="3"/>
  <c r="G9" i="3"/>
  <c r="H38" i="3"/>
  <c r="H39" i="3"/>
  <c r="H40" i="3"/>
  <c r="H41" i="3"/>
  <c r="H43" i="3"/>
  <c r="G38" i="3"/>
  <c r="G39" i="3"/>
  <c r="G40" i="3"/>
  <c r="G41" i="3"/>
  <c r="G43" i="3"/>
  <c r="H34" i="3"/>
  <c r="H35" i="3"/>
  <c r="H36" i="3"/>
  <c r="H37" i="3"/>
  <c r="G34" i="3"/>
  <c r="G35" i="3"/>
  <c r="G36" i="3"/>
  <c r="G37" i="3"/>
  <c r="H26" i="3"/>
  <c r="H27" i="3"/>
  <c r="H28" i="3"/>
  <c r="H29" i="3"/>
  <c r="H30" i="3"/>
  <c r="H31" i="3"/>
  <c r="H32" i="3"/>
  <c r="G26" i="3"/>
  <c r="G27" i="3"/>
  <c r="G28" i="3"/>
  <c r="G29" i="3"/>
  <c r="G30" i="3"/>
  <c r="G31" i="3"/>
  <c r="G32" i="3"/>
  <c r="H24" i="3"/>
  <c r="G24" i="3"/>
  <c r="H22" i="3"/>
  <c r="H23" i="3"/>
  <c r="G22" i="3"/>
  <c r="G23" i="3"/>
  <c r="G19" i="3"/>
  <c r="H19" i="3"/>
  <c r="H11" i="3"/>
  <c r="H12" i="3"/>
  <c r="H13" i="3"/>
  <c r="H14" i="3"/>
  <c r="H15" i="3"/>
  <c r="H16" i="3"/>
  <c r="H17" i="3"/>
  <c r="H18" i="3"/>
  <c r="G11" i="3"/>
  <c r="G12" i="3"/>
  <c r="G13" i="3"/>
  <c r="G14" i="3"/>
  <c r="G15" i="3"/>
  <c r="G17" i="3"/>
  <c r="G18" i="3"/>
  <c r="G7" i="6" l="1"/>
  <c r="H7" i="6"/>
  <c r="G6" i="6"/>
  <c r="H48" i="6"/>
  <c r="G48" i="6"/>
  <c r="H6" i="6"/>
  <c r="E13" i="4"/>
  <c r="D13" i="4"/>
  <c r="H41" i="4" l="1"/>
  <c r="G41" i="4"/>
  <c r="F40" i="4"/>
  <c r="E40" i="4"/>
  <c r="D40" i="4"/>
  <c r="H39" i="4"/>
  <c r="G39" i="4"/>
  <c r="H38" i="4"/>
  <c r="G38" i="4"/>
  <c r="H37" i="4"/>
  <c r="G37" i="4"/>
  <c r="F36" i="4"/>
  <c r="E36" i="4"/>
  <c r="D36" i="4"/>
  <c r="H35" i="4"/>
  <c r="G35" i="4"/>
  <c r="H34" i="4"/>
  <c r="G34" i="4"/>
  <c r="H33" i="4"/>
  <c r="G33" i="4"/>
  <c r="F32" i="4"/>
  <c r="E32" i="4"/>
  <c r="D32" i="4"/>
  <c r="H31" i="4"/>
  <c r="G31" i="4"/>
  <c r="H30" i="4"/>
  <c r="G30" i="4"/>
  <c r="H29" i="4"/>
  <c r="G29" i="4"/>
  <c r="H28" i="4"/>
  <c r="G28" i="4"/>
  <c r="F27" i="4"/>
  <c r="E27" i="4"/>
  <c r="D27" i="4"/>
  <c r="H26" i="4"/>
  <c r="G26" i="4"/>
  <c r="H25" i="4"/>
  <c r="G25" i="4"/>
  <c r="H24" i="4"/>
  <c r="G24" i="4"/>
  <c r="H23" i="4"/>
  <c r="G23" i="4"/>
  <c r="H22" i="4"/>
  <c r="G22" i="4"/>
  <c r="F21" i="4"/>
  <c r="E21" i="4"/>
  <c r="D21" i="4"/>
  <c r="H20" i="4"/>
  <c r="G20" i="4"/>
  <c r="H19" i="4"/>
  <c r="G19" i="4"/>
  <c r="H18" i="4"/>
  <c r="G18" i="4"/>
  <c r="F17" i="4"/>
  <c r="E17" i="4"/>
  <c r="D17" i="4"/>
  <c r="H17" i="4" s="1"/>
  <c r="H16" i="4"/>
  <c r="G16" i="4"/>
  <c r="G15" i="4"/>
  <c r="F13" i="4"/>
  <c r="H12" i="4"/>
  <c r="G12" i="4"/>
  <c r="H11" i="4"/>
  <c r="G11" i="4"/>
  <c r="H10" i="4"/>
  <c r="G10" i="4"/>
  <c r="H9" i="4"/>
  <c r="G9" i="4"/>
  <c r="H8" i="4"/>
  <c r="G8" i="4"/>
  <c r="F7" i="4"/>
  <c r="E7" i="4"/>
  <c r="D7" i="4"/>
  <c r="F39" i="3"/>
  <c r="E39" i="3"/>
  <c r="D39" i="3"/>
  <c r="F33" i="3"/>
  <c r="E33" i="3"/>
  <c r="D33" i="3"/>
  <c r="F25" i="3"/>
  <c r="E25" i="3"/>
  <c r="D25" i="3"/>
  <c r="F21" i="3"/>
  <c r="E21" i="3"/>
  <c r="D21" i="3"/>
  <c r="H20" i="3"/>
  <c r="G20" i="3"/>
  <c r="F10" i="3"/>
  <c r="E10" i="3"/>
  <c r="D10" i="3"/>
  <c r="H21" i="4" l="1"/>
  <c r="G33" i="3"/>
  <c r="G32" i="4"/>
  <c r="H27" i="4"/>
  <c r="G21" i="4"/>
  <c r="G17" i="4"/>
  <c r="G7" i="4"/>
  <c r="H40" i="4"/>
  <c r="H36" i="4"/>
  <c r="H32" i="4"/>
  <c r="G13" i="4"/>
  <c r="H7" i="4"/>
  <c r="E6" i="4"/>
  <c r="G25" i="3"/>
  <c r="E7" i="3"/>
  <c r="E6" i="3" s="1"/>
  <c r="E44" i="3" s="1"/>
  <c r="F7" i="3"/>
  <c r="F6" i="3" s="1"/>
  <c r="H21" i="3"/>
  <c r="D7" i="3"/>
  <c r="D6" i="3" s="1"/>
  <c r="D44" i="3" s="1"/>
  <c r="H33" i="3"/>
  <c r="G40" i="4"/>
  <c r="F6" i="4"/>
  <c r="G27" i="4"/>
  <c r="G36" i="4"/>
  <c r="G10" i="3"/>
  <c r="G21" i="3"/>
  <c r="H25" i="3"/>
  <c r="H10" i="3"/>
  <c r="H43" i="1"/>
  <c r="H44" i="1"/>
  <c r="G43" i="1"/>
  <c r="G44" i="1"/>
  <c r="F44" i="1"/>
  <c r="E44" i="1"/>
  <c r="D44" i="1"/>
  <c r="G7" i="3" l="1"/>
  <c r="H7" i="3"/>
  <c r="G6" i="4"/>
  <c r="G6" i="3"/>
  <c r="F44" i="3"/>
  <c r="H6" i="3"/>
  <c r="G30" i="2"/>
  <c r="G32" i="2"/>
  <c r="G33" i="2"/>
  <c r="G34" i="2"/>
  <c r="G36" i="2"/>
  <c r="G37" i="2"/>
  <c r="G38" i="2"/>
  <c r="G40" i="2"/>
  <c r="G18" i="2"/>
  <c r="G19" i="2"/>
  <c r="G21" i="2"/>
  <c r="G22" i="2"/>
  <c r="G23" i="2"/>
  <c r="G24" i="2"/>
  <c r="G25" i="2"/>
  <c r="G26" i="2"/>
  <c r="G27" i="2"/>
  <c r="G28" i="2"/>
  <c r="G29" i="2"/>
  <c r="G7" i="2"/>
  <c r="G8" i="2"/>
  <c r="G9" i="2"/>
  <c r="G10" i="2"/>
  <c r="G11" i="2"/>
  <c r="G12" i="2"/>
  <c r="G14" i="2"/>
  <c r="G15" i="2"/>
  <c r="G17" i="2"/>
  <c r="E39" i="2"/>
  <c r="E35" i="2"/>
  <c r="E31" i="2"/>
  <c r="E26" i="2"/>
  <c r="E20" i="2"/>
  <c r="E16" i="2"/>
  <c r="G16" i="2" s="1"/>
  <c r="E13" i="2"/>
  <c r="E7" i="2"/>
  <c r="E6" i="2" s="1"/>
  <c r="H31" i="2"/>
  <c r="H32" i="2"/>
  <c r="H33" i="2"/>
  <c r="H34" i="2"/>
  <c r="H36" i="2"/>
  <c r="H37" i="2"/>
  <c r="H38" i="2"/>
  <c r="H39" i="2"/>
  <c r="H40" i="2"/>
  <c r="H21" i="2"/>
  <c r="H22" i="2"/>
  <c r="H23" i="2"/>
  <c r="H24" i="2"/>
  <c r="H25" i="2"/>
  <c r="H27" i="2"/>
  <c r="H28" i="2"/>
  <c r="H29" i="2"/>
  <c r="H30" i="2"/>
  <c r="H7" i="2"/>
  <c r="H8" i="2"/>
  <c r="H9" i="2"/>
  <c r="H10" i="2"/>
  <c r="H11" i="2"/>
  <c r="H12" i="2"/>
  <c r="H14" i="2"/>
  <c r="H15" i="2"/>
  <c r="H17" i="2"/>
  <c r="H18" i="2"/>
  <c r="H19" i="2"/>
  <c r="F26" i="2"/>
  <c r="D26" i="2"/>
  <c r="H26" i="2" s="1"/>
  <c r="F39" i="2"/>
  <c r="G39" i="2" s="1"/>
  <c r="D39" i="2"/>
  <c r="D35" i="2"/>
  <c r="F35" i="2"/>
  <c r="G35" i="2" s="1"/>
  <c r="F31" i="2"/>
  <c r="G31" i="2" s="1"/>
  <c r="D31" i="2"/>
  <c r="F20" i="2"/>
  <c r="G20" i="2" s="1"/>
  <c r="D20" i="2"/>
  <c r="F16" i="2"/>
  <c r="H16" i="2" s="1"/>
  <c r="D16" i="2"/>
  <c r="F13" i="2"/>
  <c r="G13" i="2" s="1"/>
  <c r="D13" i="2"/>
  <c r="D6" i="2" s="1"/>
  <c r="F7" i="2"/>
  <c r="F6" i="2" s="1"/>
  <c r="D7" i="2"/>
  <c r="H44" i="3" l="1"/>
  <c r="G44" i="3"/>
  <c r="H35" i="2"/>
  <c r="H13" i="2"/>
  <c r="H20" i="2"/>
  <c r="G6" i="2"/>
  <c r="H6" i="2" l="1"/>
  <c r="H26" i="1" l="1"/>
  <c r="H27" i="1"/>
  <c r="H28" i="1"/>
  <c r="H29" i="1"/>
  <c r="H30" i="1"/>
  <c r="H31" i="1"/>
  <c r="H32" i="1"/>
  <c r="H34" i="1"/>
  <c r="H35" i="1"/>
  <c r="H36" i="1"/>
  <c r="H37" i="1"/>
  <c r="H38" i="1"/>
  <c r="H40" i="1"/>
  <c r="H41" i="1"/>
  <c r="H8" i="1"/>
  <c r="H9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G29" i="1"/>
  <c r="G30" i="1"/>
  <c r="G31" i="1"/>
  <c r="G32" i="1"/>
  <c r="G34" i="1"/>
  <c r="G35" i="1"/>
  <c r="G36" i="1"/>
  <c r="G37" i="1"/>
  <c r="G38" i="1"/>
  <c r="G40" i="1"/>
  <c r="G41" i="1"/>
  <c r="G8" i="1"/>
  <c r="G9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6" i="1"/>
  <c r="G27" i="1"/>
  <c r="G28" i="1"/>
  <c r="E39" i="1"/>
  <c r="E33" i="1"/>
  <c r="E25" i="1"/>
  <c r="E21" i="1"/>
  <c r="E10" i="1"/>
  <c r="E7" i="1" l="1"/>
  <c r="E6" i="1" s="1"/>
  <c r="F21" i="1"/>
  <c r="F39" i="1"/>
  <c r="F33" i="1"/>
  <c r="F25" i="1"/>
  <c r="D25" i="1"/>
  <c r="D39" i="1"/>
  <c r="D33" i="1"/>
  <c r="D21" i="1"/>
  <c r="F10" i="1"/>
  <c r="D10" i="1"/>
  <c r="D7" i="1" l="1"/>
  <c r="D6" i="1" s="1"/>
  <c r="H10" i="1"/>
  <c r="G10" i="1"/>
  <c r="F7" i="1"/>
  <c r="H21" i="1"/>
  <c r="G21" i="1"/>
  <c r="F6" i="1"/>
  <c r="H25" i="1"/>
  <c r="G25" i="1"/>
  <c r="H33" i="1"/>
  <c r="G33" i="1"/>
  <c r="H39" i="1"/>
  <c r="G39" i="1"/>
  <c r="H7" i="1" l="1"/>
  <c r="G7" i="1"/>
  <c r="G6" i="1"/>
  <c r="H6" i="1"/>
  <c r="D6" i="4"/>
  <c r="H6" i="4" s="1"/>
  <c r="H15" i="4"/>
  <c r="H13" i="4" l="1"/>
</calcChain>
</file>

<file path=xl/sharedStrings.xml><?xml version="1.0" encoding="utf-8"?>
<sst xmlns="http://schemas.openxmlformats.org/spreadsheetml/2006/main" count="423" uniqueCount="126">
  <si>
    <t>Եկամուտների  անվանումը</t>
  </si>
  <si>
    <t>Տարեկան պլան</t>
  </si>
  <si>
    <t>փաստացի</t>
  </si>
  <si>
    <t>կատ % եռ</t>
  </si>
  <si>
    <t>կատ %տար</t>
  </si>
  <si>
    <t>Ընդամենը եկամուտներ</t>
  </si>
  <si>
    <t>Հողի հարկ</t>
  </si>
  <si>
    <t>Գույքահարկ</t>
  </si>
  <si>
    <t>Ընդամենը տեղական տուրքեր</t>
  </si>
  <si>
    <t xml:space="preserve">         -Նոր կառուցվող օբյեկտների շին-թյուն</t>
  </si>
  <si>
    <t xml:space="preserve">        -Օբյեկտները քանդելու աշխ-ներ</t>
  </si>
  <si>
    <t xml:space="preserve">      -Ոգելից խմիչքների և ծխախոտի արտ. վաճառք</t>
  </si>
  <si>
    <t xml:space="preserve">          -թանկարժեք մետաղներից պատրաստված իրերի                   վաճառքի թույլտվության համար</t>
  </si>
  <si>
    <t>հանրայինսննդի,վիճակախաղերի կազմակերպման օբյեկտներին, խաղատներին ժամը 24.00-ից հետո աշխատելու թույլտվության համար</t>
  </si>
  <si>
    <t>վարչական տարածքում տեխնիկական և հատուկ նշանակության իրավասություն իրականացնելու թույլտվության համար</t>
  </si>
  <si>
    <t>Համայնքային սեփականություն համարվող հողերի վարձակալության վարձավճարներ</t>
  </si>
  <si>
    <t>Տեղական ինքնակառավարման մարմինների գույքի վարձակալությունիցպ</t>
  </si>
  <si>
    <t>Վարչական իրավախախտումների պատժամիջոցներից</t>
  </si>
  <si>
    <t>Տեղական վճարներ /</t>
  </si>
  <si>
    <t>Պետ. բյուջեից պատվիրակված լիազորությունների համար հատկացումներ</t>
  </si>
  <si>
    <t>Պաշտոնական տրանսֆերտներ` հատկացումներ</t>
  </si>
  <si>
    <t>եկամուտների կորուստների պետության կողմից փոխհատուցվող գումարներ</t>
  </si>
  <si>
    <t>Այ դոտացիա</t>
  </si>
  <si>
    <t>Վարչական բյուջեի պահուստային ֆոնդից ֆոնդային բյուջե կատարվող հատկացումներ</t>
  </si>
  <si>
    <t>Պետական բյուջեից կապիտալ սուբվենցիա</t>
  </si>
  <si>
    <t>Նվիրատվություն</t>
  </si>
  <si>
    <t xml:space="preserve">          -Գազ և վառելիքաքսայուղային նյութեր</t>
  </si>
  <si>
    <t>-Արտաքին գովազդ տեղադրելու</t>
  </si>
  <si>
    <t xml:space="preserve">  որից            սեփական եկամուտներ </t>
  </si>
  <si>
    <t xml:space="preserve">Նպատակային  սուբվենցիա </t>
  </si>
  <si>
    <t xml:space="preserve">Կապիտալ ոչ պաշտոնական դրամաշնորհներ </t>
  </si>
  <si>
    <t>100</t>
  </si>
  <si>
    <t xml:space="preserve">Գույքի վարձակալությունից եկամուտներ </t>
  </si>
  <si>
    <t xml:space="preserve">ԱՅԼ ԵԿԱՄՈՒՏՆԵՐ  </t>
  </si>
  <si>
    <t>աղբահանության վճար վճարողներ</t>
  </si>
  <si>
    <t xml:space="preserve">մանկապարտեզի ծառայությունից </t>
  </si>
  <si>
    <t>արտադպրոցական դաստիարակության</t>
  </si>
  <si>
    <t>Ջրմուղ-կոյուղու համար</t>
  </si>
  <si>
    <t>մրցույթների և աճուրդների մասնակցության համար</t>
  </si>
  <si>
    <t>անասնաբույժի ծառայությունների դիմաց</t>
  </si>
  <si>
    <t>այլ եկամուտներ</t>
  </si>
  <si>
    <t>Համայնքի բյուջեի եկամուտների կատարման վերաբերյալ     հաշվետվություն</t>
  </si>
  <si>
    <t>առ 31 դեկտեմբերի 2020թ</t>
  </si>
  <si>
    <t xml:space="preserve">    ՀՀ օրենսդրությամբ սահմանված պետտուրք</t>
  </si>
  <si>
    <t xml:space="preserve"> Պետական բյուջեի դոտացիա</t>
  </si>
  <si>
    <t xml:space="preserve">եռամսյակի    պլան </t>
  </si>
  <si>
    <t>Ծախսերի  անվանումը</t>
  </si>
  <si>
    <t xml:space="preserve"> Տաշիր  Համայնքի բյուջեի ծախսերի կատարման վերաբերյալ     հաշվետվություն</t>
  </si>
  <si>
    <t xml:space="preserve">ԸՆԴԱՄԵՆԸ ԾԱԽՍԵՐ </t>
  </si>
  <si>
    <t xml:space="preserve">ԸՆԴՀԱՆՈՒՐ ԲՆՈՒՅԹԻ ՀԱՆՐԱՅԻՆ ԾԱՌԱՅՈՒԹՅՈՒՆՆԵՐ </t>
  </si>
  <si>
    <t xml:space="preserve">Օրենսդիր և գործադիր մարմիններ,պետական կառավարում </t>
  </si>
  <si>
    <t xml:space="preserve">Ընդհանուր բնույթի այլ ծառայություններ 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</si>
  <si>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</si>
  <si>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 </t>
  </si>
  <si>
    <t xml:space="preserve">ՊԱՇՏՊԱՆՈՒԹՅՈՒՆ </t>
  </si>
  <si>
    <t xml:space="preserve">ճանապարհային տրանսպորտ </t>
  </si>
  <si>
    <t>Աղբահանում</t>
  </si>
  <si>
    <t xml:space="preserve">Կեղտաջրերի հեռացում </t>
  </si>
  <si>
    <t>Շրջակա միջավայրի պաշտպանություն (այլ դասերին չպատկանող)</t>
  </si>
  <si>
    <t>Բնակարանային շինարարություն</t>
  </si>
  <si>
    <t>Ջրամատակարարում</t>
  </si>
  <si>
    <t>Փողոցների լուսավորում</t>
  </si>
  <si>
    <t>Բնակարանային շինարարության և կոմունալ ծառայություններ (այլ դասերին չպատկանող)</t>
  </si>
  <si>
    <t>Հանգստի և սպորտի ծառայություններ</t>
  </si>
  <si>
    <t>Գրադարաններ</t>
  </si>
  <si>
    <t>Մշակույթի տներ, ակումբներ, կենտրոններ</t>
  </si>
  <si>
    <t>Այլ մշակութային կազմակերպություններ</t>
  </si>
  <si>
    <t xml:space="preserve">ԿՐԹՈՒԹՅՈՒՆ </t>
  </si>
  <si>
    <t xml:space="preserve">Նախադպրոցական կրթություն </t>
  </si>
  <si>
    <t>Հիմնական ընդհանուր կրթություն</t>
  </si>
  <si>
    <t>Արտադպրոցական դաստիարակություն</t>
  </si>
  <si>
    <t>Ընտանիքի անդամներ և զավակներ</t>
  </si>
  <si>
    <t xml:space="preserve">Սոցիալական հատուկ արտոնություններ (այլ դասերին չպատկանող) </t>
  </si>
  <si>
    <t xml:space="preserve">Հարազատին կորցրած անձինք </t>
  </si>
  <si>
    <t>ՀՀ համայնքների պահուստային ֆոնդ</t>
  </si>
  <si>
    <t xml:space="preserve">ՏՆՏԵՍԱԿԱՆ ՀԱՐԱԲԵՐՈՒԹՅՈՒՆՆԵՐ </t>
  </si>
  <si>
    <t xml:space="preserve">ՇՐՋԱԿԱ  ՄԻՋԱՎԱՅՐԻ ՊԱՇՏՊԱՆՈՒԹՅՈՒՆ </t>
  </si>
  <si>
    <t>Տնտեսական հարաբերություններ</t>
  </si>
  <si>
    <t xml:space="preserve">ՍՈՑԻԱԼԱԿԱՆ ՊԱՇՏՊԱՆՈՒԹՅՈՒՆ </t>
  </si>
  <si>
    <t>ՀԻՄՆԱԿԱՆ ԲԱԺԻՆՆԵՐԻՆ ՉԴԱՍՎՈՂ ՊԱՀՈՒՍՏԱՅԻՆ ՖՈՆԴԵՐ</t>
  </si>
  <si>
    <t xml:space="preserve">ՀԱՆԳԻՍՏ, ՄՇԱԿՈՒՅԹ ԵՎ ԿՐՈՆ </t>
  </si>
  <si>
    <t xml:space="preserve">ԲՆԱԿԱՐԱՆԱՅԻՆ ՇԻՆԱՐԱՐՈՒԹՅՈՒՆ ԵՎ ԿՈՄՈՒՆԱԼ ԾԱՌԱՅՈՒԹՅՈՒՆ </t>
  </si>
  <si>
    <t>տարեսկզբի ազատ մնացորդ</t>
  </si>
  <si>
    <t>ԸՆԴԱՄԵՆԸ</t>
  </si>
  <si>
    <t>առ 01 ապրիլի 2021թ</t>
  </si>
  <si>
    <t>Տեղական ինքնակառավարման մարմինների գույքի վարձակալությունից</t>
  </si>
  <si>
    <t>գյուղատնտեսություն</t>
  </si>
  <si>
    <t xml:space="preserve">                      Անվանումը</t>
  </si>
  <si>
    <t xml:space="preserve">Թույլտվությունների </t>
  </si>
  <si>
    <t>քանակը</t>
  </si>
  <si>
    <t xml:space="preserve">Տեղական տուրքի </t>
  </si>
  <si>
    <t>դրույքաչափը</t>
  </si>
  <si>
    <t>Նոր կառուցվող օբյեկտներ</t>
  </si>
  <si>
    <t xml:space="preserve">                                      Որից\</t>
  </si>
  <si>
    <t>Քանդվող օբյեկտներ</t>
  </si>
  <si>
    <t>Ոգելից խմիչքներիև (կամ)ծխախոտի արտադրանք վաճառող օբյեկտներ</t>
  </si>
  <si>
    <t>Գազ և վառելիքաքսային նյութեր վաճառող</t>
  </si>
  <si>
    <t>Գյուղմթերքներ վաճառող                 1օր</t>
  </si>
  <si>
    <t xml:space="preserve"> թանկարժեք մետաղներից պատրաստված իրերի                   վաճառքի թույլտվության համար</t>
  </si>
  <si>
    <t>տաքսի ծարայություն մատուցող</t>
  </si>
  <si>
    <t>Այլ արտաքին գովազդ                                ք.մ</t>
  </si>
  <si>
    <t>Վարձակալության տրված հողատարածքներ(հա), այդ թվում</t>
  </si>
  <si>
    <t xml:space="preserve">      -  գյուղատնտեսական</t>
  </si>
  <si>
    <r>
      <t xml:space="preserve">      - </t>
    </r>
    <r>
      <rPr>
        <sz val="9"/>
        <color theme="1"/>
        <rFont val="Sylfaen"/>
        <family val="1"/>
        <charset val="204"/>
      </rPr>
      <t>Համայնքային սեփականություն համարվող</t>
    </r>
  </si>
  <si>
    <t>Բնակչության թիվը</t>
  </si>
  <si>
    <t>Նախադպրոցական հիմնարկների երեխաների թիվը</t>
  </si>
  <si>
    <t xml:space="preserve">Ծնողական վճարի                                 </t>
  </si>
  <si>
    <t xml:space="preserve">5500 / 6500 </t>
  </si>
  <si>
    <t>Երաժշտական / արվեստի/ դպրոցների թիվը</t>
  </si>
  <si>
    <t>Մարզադրոցների թիվը</t>
  </si>
  <si>
    <t xml:space="preserve">Մշակույթի տների թիվը </t>
  </si>
  <si>
    <t>Գրադարանների թիվը</t>
  </si>
  <si>
    <t>Համայնքի ղեկավար                                                       Է . Արշակյան</t>
  </si>
  <si>
    <t>Տաշիր Համայնքի բյուջեի եկամուտների կատարման վերաբերյալ     հաշվետվություն</t>
  </si>
  <si>
    <t xml:space="preserve">Տաշիրի   համայնքապետարան   Առանձին ցուցանիշներ
                           առ  01 ապրիլի  2021թ.     
</t>
  </si>
  <si>
    <t>առ 01 հուլիսի 2021թ</t>
  </si>
  <si>
    <t xml:space="preserve">Գույքահարկ  վարչ.տարածքներումմ գտնվող շենքերի և շին. համար </t>
  </si>
  <si>
    <t>անշարժ գույքի հարկ</t>
  </si>
  <si>
    <t>Գույքահարկ փոխադրամիջոցներից</t>
  </si>
  <si>
    <t xml:space="preserve">Հ Հ վարչատարածքային միավորների խորհրդանիշերը  օգտագործելու թույլտվ. համար </t>
  </si>
  <si>
    <t>դրամաշնորհներ ստացված միջազգային  կազմ</t>
  </si>
  <si>
    <t xml:space="preserve"> այլ եկամուտներ</t>
  </si>
  <si>
    <t xml:space="preserve">Տաշիրի   համայնքապետարան   Առանձին ցուցանիշներ
                           առ  01 հոլիսի  2021թ.     
</t>
  </si>
  <si>
    <t xml:space="preserve">        -թանկարժեք մետաղներից պատրաստված իրերի  վաճառքի ւյլտվության համար</t>
  </si>
  <si>
    <t>առ 01 հոկտեմբերի 2021թ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</si>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</sst>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2"/>
      <color theme="1"/>
      <name val="Arial Unicode"/>
      <family val="2"/>
      <charset val="204"/>
    </font>
    <font>
      <sz val="11"/>
      <color theme="1"/>
      <name val="Arial LatArm"/>
      <family val="2"/>
    </font>
    <font>
      <sz val="10"/>
      <color theme="1"/>
      <name val="Arial LatArm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LatArm"/>
      <family val="2"/>
    </font>
    <font>
      <sz val="8"/>
      <color theme="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1"/>
      <color theme="1"/>
      <name val="Arial Unicode"/>
      <family val="2"/>
      <charset val="204"/>
    </font>
    <font>
      <sz val="12"/>
      <color theme="1"/>
      <name val="GHEA Grapalat"/>
    </font>
    <font>
      <sz val="9"/>
      <color theme="1"/>
      <name val="Arial Unicode"/>
      <family val="2"/>
      <charset val="204"/>
    </font>
    <font>
      <sz val="11"/>
      <color theme="1"/>
      <name val="Sylfaen"/>
      <family val="1"/>
      <charset val="204"/>
    </font>
    <font>
      <sz val="11"/>
      <color rgb="FF000000"/>
      <name val="Arial Unicode"/>
      <family val="2"/>
      <charset val="204"/>
    </font>
    <font>
      <sz val="9"/>
      <color theme="1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9" applyNumberFormat="0" applyFill="0" applyProtection="0">
      <alignment horizontal="left" vertical="center" wrapText="1"/>
    </xf>
  </cellStyleXfs>
  <cellXfs count="135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/>
    <xf numFmtId="0" fontId="2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6" xfId="0" applyBorder="1"/>
    <xf numFmtId="0" fontId="2" fillId="0" borderId="5" xfId="0" applyFont="1" applyBorder="1"/>
    <xf numFmtId="164" fontId="3" fillId="0" borderId="1" xfId="0" applyNumberFormat="1" applyFont="1" applyBorder="1" applyAlignment="1">
      <alignment horizontal="center" vertical="center"/>
    </xf>
    <xf numFmtId="0" fontId="0" fillId="0" borderId="4" xfId="0" applyBorder="1"/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4" borderId="1" xfId="0" applyFill="1" applyBorder="1"/>
    <xf numFmtId="0" fontId="2" fillId="4" borderId="1" xfId="0" applyFont="1" applyFill="1" applyBorder="1"/>
    <xf numFmtId="0" fontId="0" fillId="4" borderId="4" xfId="0" applyFill="1" applyBorder="1"/>
    <xf numFmtId="0" fontId="8" fillId="0" borderId="9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8" fillId="0" borderId="15" xfId="1" applyFont="1" applyFill="1" applyBorder="1" applyAlignment="1">
      <alignment horizontal="left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justify" vertical="center" wrapText="1"/>
    </xf>
    <xf numFmtId="0" fontId="14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2" fillId="4" borderId="5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164" fontId="0" fillId="0" borderId="0" xfId="0" applyNumberFormat="1"/>
    <xf numFmtId="164" fontId="3" fillId="0" borderId="6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5" fillId="4" borderId="1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3" fillId="0" borderId="10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</cellXfs>
  <cellStyles count="2">
    <cellStyle name="left_arm10_BordWW_90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opLeftCell="A2" workbookViewId="0">
      <selection activeCell="A2" sqref="A1:XFD1048576"/>
    </sheetView>
  </sheetViews>
  <sheetFormatPr defaultRowHeight="15"/>
  <cols>
    <col min="1" max="1" width="3.7109375" customWidth="1"/>
    <col min="2" max="2" width="4.140625" customWidth="1"/>
    <col min="3" max="3" width="37.7109375" customWidth="1"/>
    <col min="4" max="4" width="10.85546875" customWidth="1"/>
    <col min="5" max="5" width="10.7109375" customWidth="1"/>
    <col min="6" max="6" width="9.7109375" customWidth="1"/>
    <col min="7" max="7" width="9.140625" customWidth="1"/>
    <col min="8" max="8" width="11.140625" customWidth="1"/>
  </cols>
  <sheetData>
    <row r="1" spans="2:8" hidden="1">
      <c r="C1" s="87" t="s">
        <v>41</v>
      </c>
      <c r="D1" s="87"/>
      <c r="E1" s="87"/>
      <c r="F1" s="87"/>
      <c r="G1" s="87"/>
      <c r="H1" s="87"/>
    </row>
    <row r="2" spans="2:8">
      <c r="C2" s="87"/>
      <c r="D2" s="87"/>
      <c r="E2" s="87"/>
      <c r="F2" s="87"/>
      <c r="G2" s="87"/>
      <c r="H2" s="87"/>
    </row>
    <row r="3" spans="2:8">
      <c r="C3" s="87" t="s">
        <v>42</v>
      </c>
      <c r="D3" s="87"/>
      <c r="E3" s="87"/>
      <c r="F3" s="87"/>
      <c r="G3" s="87"/>
      <c r="H3" s="87"/>
    </row>
    <row r="4" spans="2:8" ht="5.25" customHeight="1"/>
    <row r="5" spans="2:8" ht="48.75" customHeight="1">
      <c r="B5" s="1"/>
      <c r="C5" s="8" t="s">
        <v>0</v>
      </c>
      <c r="D5" s="11" t="s">
        <v>1</v>
      </c>
      <c r="E5" s="12" t="s">
        <v>45</v>
      </c>
      <c r="F5" s="10" t="s">
        <v>2</v>
      </c>
      <c r="G5" s="13" t="s">
        <v>3</v>
      </c>
      <c r="H5" s="13" t="s">
        <v>4</v>
      </c>
    </row>
    <row r="6" spans="2:8" ht="24" customHeight="1">
      <c r="B6" s="88" t="s">
        <v>5</v>
      </c>
      <c r="C6" s="89"/>
      <c r="D6" s="20">
        <f>D7+D33+D39+D24</f>
        <v>714089.47</v>
      </c>
      <c r="E6" s="20">
        <f>E7+E33+E39+E24</f>
        <v>714089.47</v>
      </c>
      <c r="F6" s="20">
        <f>F7+F33+F39+F24</f>
        <v>581348.80000000005</v>
      </c>
      <c r="G6" s="20">
        <f>F6/E6*100</f>
        <v>81.411199075656455</v>
      </c>
      <c r="H6" s="20">
        <f>F6/D6*100</f>
        <v>81.411199075656455</v>
      </c>
    </row>
    <row r="7" spans="2:8" ht="24" customHeight="1">
      <c r="B7" s="90" t="s">
        <v>28</v>
      </c>
      <c r="C7" s="91"/>
      <c r="D7" s="20">
        <f>D8+D9+D10+D19+D21+D25</f>
        <v>168018</v>
      </c>
      <c r="E7" s="20">
        <f>E8+E9+E10+E19+E21+E25</f>
        <v>168018</v>
      </c>
      <c r="F7" s="20">
        <f>F8+F9+F10+F19+F21+F25+F42</f>
        <v>165634.1</v>
      </c>
      <c r="G7" s="20">
        <f t="shared" ref="G7:G44" si="0">F7/E7*100</f>
        <v>98.581163922913035</v>
      </c>
      <c r="H7" s="20">
        <f t="shared" ref="H7:H44" si="1">F7/D7*100</f>
        <v>98.581163922913035</v>
      </c>
    </row>
    <row r="8" spans="2:8">
      <c r="B8" s="1"/>
      <c r="C8" s="3" t="s">
        <v>6</v>
      </c>
      <c r="D8" s="21">
        <v>22489</v>
      </c>
      <c r="E8" s="21">
        <v>22489</v>
      </c>
      <c r="F8" s="21">
        <v>19181.3</v>
      </c>
      <c r="G8" s="20">
        <f t="shared" si="0"/>
        <v>85.291920494463952</v>
      </c>
      <c r="H8" s="20">
        <f t="shared" si="1"/>
        <v>85.291920494463952</v>
      </c>
    </row>
    <row r="9" spans="2:8">
      <c r="B9" s="1"/>
      <c r="C9" s="3" t="s">
        <v>7</v>
      </c>
      <c r="D9" s="21">
        <v>47434.2</v>
      </c>
      <c r="E9" s="21">
        <v>47434.2</v>
      </c>
      <c r="F9" s="21">
        <v>57106.400000000001</v>
      </c>
      <c r="G9" s="20">
        <f t="shared" si="0"/>
        <v>120.39077290225197</v>
      </c>
      <c r="H9" s="20">
        <f t="shared" si="1"/>
        <v>120.39077290225197</v>
      </c>
    </row>
    <row r="10" spans="2:8">
      <c r="B10" s="90" t="s">
        <v>8</v>
      </c>
      <c r="C10" s="91"/>
      <c r="D10" s="21">
        <f>D11+D12+D13+D14+D15+D16+D17+D18</f>
        <v>4394.8</v>
      </c>
      <c r="E10" s="21">
        <f>E11+E12+E13+E14+E15+E16+E17+E18</f>
        <v>4394.8</v>
      </c>
      <c r="F10" s="21">
        <f>F11+F12+F13+F14+F15+F16+F17+F18</f>
        <v>4790.0999999999995</v>
      </c>
      <c r="G10" s="20">
        <f t="shared" si="0"/>
        <v>108.9947210339492</v>
      </c>
      <c r="H10" s="20">
        <f t="shared" si="1"/>
        <v>108.9947210339492</v>
      </c>
    </row>
    <row r="11" spans="2:8">
      <c r="B11" s="1"/>
      <c r="C11" s="3" t="s">
        <v>9</v>
      </c>
      <c r="D11" s="21">
        <v>250</v>
      </c>
      <c r="E11" s="21">
        <v>250</v>
      </c>
      <c r="F11" s="21">
        <v>574</v>
      </c>
      <c r="G11" s="20">
        <f t="shared" si="0"/>
        <v>229.6</v>
      </c>
      <c r="H11" s="20">
        <f t="shared" si="1"/>
        <v>229.6</v>
      </c>
    </row>
    <row r="12" spans="2:8">
      <c r="B12" s="1"/>
      <c r="C12" s="3" t="s">
        <v>10</v>
      </c>
      <c r="D12" s="21">
        <v>70</v>
      </c>
      <c r="E12" s="21">
        <v>70</v>
      </c>
      <c r="F12" s="21">
        <v>55</v>
      </c>
      <c r="G12" s="20">
        <f t="shared" si="0"/>
        <v>78.571428571428569</v>
      </c>
      <c r="H12" s="20">
        <f t="shared" si="1"/>
        <v>78.571428571428569</v>
      </c>
    </row>
    <row r="13" spans="2:8" ht="30.75" customHeight="1">
      <c r="B13" s="1"/>
      <c r="C13" s="5" t="s">
        <v>26</v>
      </c>
      <c r="D13" s="21">
        <v>1000</v>
      </c>
      <c r="E13" s="21">
        <v>1000</v>
      </c>
      <c r="F13" s="21">
        <v>899.2</v>
      </c>
      <c r="G13" s="21">
        <f t="shared" si="0"/>
        <v>89.92</v>
      </c>
      <c r="H13" s="21">
        <f t="shared" si="1"/>
        <v>89.92</v>
      </c>
    </row>
    <row r="14" spans="2:8" ht="42" customHeight="1">
      <c r="B14" s="1"/>
      <c r="C14" s="4" t="s">
        <v>12</v>
      </c>
      <c r="D14" s="21">
        <v>100</v>
      </c>
      <c r="E14" s="21">
        <v>100</v>
      </c>
      <c r="F14" s="21" t="s">
        <v>31</v>
      </c>
      <c r="G14" s="21">
        <f t="shared" si="0"/>
        <v>100</v>
      </c>
      <c r="H14" s="21">
        <f t="shared" si="1"/>
        <v>100</v>
      </c>
    </row>
    <row r="15" spans="2:8" ht="27.75" customHeight="1">
      <c r="B15" s="1"/>
      <c r="C15" s="5" t="s">
        <v>11</v>
      </c>
      <c r="D15" s="21">
        <v>2492</v>
      </c>
      <c r="E15" s="21">
        <v>2492</v>
      </c>
      <c r="F15" s="21">
        <v>2730.5</v>
      </c>
      <c r="G15" s="20">
        <f t="shared" si="0"/>
        <v>109.57062600321028</v>
      </c>
      <c r="H15" s="20">
        <f t="shared" si="1"/>
        <v>109.57062600321028</v>
      </c>
    </row>
    <row r="16" spans="2:8" s="2" customFormat="1" ht="57.75" customHeight="1">
      <c r="B16" s="3"/>
      <c r="C16" s="5" t="s">
        <v>13</v>
      </c>
      <c r="D16" s="21">
        <v>100</v>
      </c>
      <c r="E16" s="21">
        <v>100</v>
      </c>
      <c r="F16" s="21">
        <v>100</v>
      </c>
      <c r="G16" s="20">
        <f t="shared" si="0"/>
        <v>100</v>
      </c>
      <c r="H16" s="20">
        <f t="shared" si="1"/>
        <v>100</v>
      </c>
    </row>
    <row r="17" spans="2:8" ht="18.75" customHeight="1">
      <c r="B17" s="1"/>
      <c r="C17" s="3" t="s">
        <v>27</v>
      </c>
      <c r="D17" s="21">
        <v>282.8</v>
      </c>
      <c r="E17" s="21">
        <v>282.8</v>
      </c>
      <c r="F17" s="21">
        <v>331.4</v>
      </c>
      <c r="G17" s="20">
        <f t="shared" si="0"/>
        <v>117.18528995756716</v>
      </c>
      <c r="H17" s="20">
        <f t="shared" si="1"/>
        <v>117.18528995756716</v>
      </c>
    </row>
    <row r="18" spans="2:8" s="2" customFormat="1" ht="41.25" customHeight="1">
      <c r="B18" s="3"/>
      <c r="C18" s="5" t="s">
        <v>14</v>
      </c>
      <c r="D18" s="21">
        <v>100</v>
      </c>
      <c r="E18" s="21">
        <v>100</v>
      </c>
      <c r="F18" s="21">
        <v>0</v>
      </c>
      <c r="G18" s="20">
        <f t="shared" si="0"/>
        <v>0</v>
      </c>
      <c r="H18" s="20">
        <f t="shared" si="1"/>
        <v>0</v>
      </c>
    </row>
    <row r="19" spans="2:8" ht="26.25" customHeight="1">
      <c r="B19" s="77" t="s">
        <v>43</v>
      </c>
      <c r="C19" s="78"/>
      <c r="D19" s="21">
        <v>5000</v>
      </c>
      <c r="E19" s="21">
        <v>5000</v>
      </c>
      <c r="F19" s="21">
        <v>1428.6</v>
      </c>
      <c r="G19" s="20">
        <f t="shared" si="0"/>
        <v>28.571999999999996</v>
      </c>
      <c r="H19" s="20">
        <f t="shared" si="1"/>
        <v>28.571999999999996</v>
      </c>
    </row>
    <row r="20" spans="2:8" ht="29.25" hidden="1" customHeight="1">
      <c r="B20" s="77" t="s">
        <v>33</v>
      </c>
      <c r="C20" s="78"/>
      <c r="D20" s="21"/>
      <c r="E20" s="21"/>
      <c r="F20" s="21"/>
      <c r="G20" s="20" t="e">
        <f t="shared" si="0"/>
        <v>#DIV/0!</v>
      </c>
      <c r="H20" s="20" t="e">
        <f t="shared" si="1"/>
        <v>#DIV/0!</v>
      </c>
    </row>
    <row r="21" spans="2:8" ht="21.75" customHeight="1">
      <c r="B21" s="77" t="s">
        <v>32</v>
      </c>
      <c r="C21" s="78"/>
      <c r="D21" s="21">
        <f>D22+D23</f>
        <v>52600</v>
      </c>
      <c r="E21" s="21">
        <f>E22+E23</f>
        <v>52600</v>
      </c>
      <c r="F21" s="21">
        <f>F22+F23</f>
        <v>55283.9</v>
      </c>
      <c r="G21" s="20">
        <f t="shared" si="0"/>
        <v>105.10247148288974</v>
      </c>
      <c r="H21" s="20">
        <f t="shared" si="1"/>
        <v>105.10247148288974</v>
      </c>
    </row>
    <row r="22" spans="2:8" ht="39" customHeight="1">
      <c r="B22" s="1"/>
      <c r="C22" s="6" t="s">
        <v>15</v>
      </c>
      <c r="D22" s="20">
        <v>50000</v>
      </c>
      <c r="E22" s="20">
        <v>50000</v>
      </c>
      <c r="F22" s="20">
        <v>50694.400000000001</v>
      </c>
      <c r="G22" s="20">
        <f t="shared" si="0"/>
        <v>101.38880000000002</v>
      </c>
      <c r="H22" s="20">
        <f t="shared" si="1"/>
        <v>101.38880000000002</v>
      </c>
    </row>
    <row r="23" spans="2:8" ht="43.5" thickBot="1">
      <c r="B23" s="1"/>
      <c r="C23" s="7" t="s">
        <v>16</v>
      </c>
      <c r="D23" s="22">
        <v>2600</v>
      </c>
      <c r="E23" s="22">
        <v>2600</v>
      </c>
      <c r="F23" s="22">
        <v>4589.5</v>
      </c>
      <c r="G23" s="22">
        <f t="shared" si="0"/>
        <v>176.51923076923077</v>
      </c>
      <c r="H23" s="22">
        <f t="shared" si="1"/>
        <v>176.51923076923077</v>
      </c>
    </row>
    <row r="24" spans="2:8">
      <c r="B24" s="83" t="s">
        <v>19</v>
      </c>
      <c r="C24" s="84"/>
      <c r="D24" s="23">
        <v>3475.27</v>
      </c>
      <c r="E24" s="23">
        <v>3475.27</v>
      </c>
      <c r="F24" s="24">
        <v>3475.3</v>
      </c>
      <c r="G24" s="22">
        <f t="shared" si="0"/>
        <v>100.00086324228046</v>
      </c>
      <c r="H24" s="22">
        <f t="shared" si="1"/>
        <v>100.00086324228046</v>
      </c>
    </row>
    <row r="25" spans="2:8">
      <c r="B25" s="81" t="s">
        <v>18</v>
      </c>
      <c r="C25" s="82"/>
      <c r="D25" s="25">
        <f>D26+D27+D28+D29+D30+D31+D32</f>
        <v>36100</v>
      </c>
      <c r="E25" s="25">
        <f>E26+E27+E28+E29+E30+E31+E32</f>
        <v>36100</v>
      </c>
      <c r="F25" s="22">
        <f>F26+F27+F28+F29+F30+F31+F32</f>
        <v>20592.8</v>
      </c>
      <c r="G25" s="22">
        <f t="shared" si="0"/>
        <v>57.043767313019387</v>
      </c>
      <c r="H25" s="22">
        <f t="shared" si="1"/>
        <v>57.043767313019387</v>
      </c>
    </row>
    <row r="26" spans="2:8" ht="29.25">
      <c r="B26" s="1"/>
      <c r="C26" s="5" t="s">
        <v>38</v>
      </c>
      <c r="D26" s="23">
        <v>100</v>
      </c>
      <c r="E26" s="23">
        <v>100</v>
      </c>
      <c r="F26" s="22">
        <v>310.3</v>
      </c>
      <c r="G26" s="22">
        <f t="shared" si="0"/>
        <v>310.3</v>
      </c>
      <c r="H26" s="22">
        <f>F26/D26*100</f>
        <v>310.3</v>
      </c>
    </row>
    <row r="27" spans="2:8">
      <c r="B27" s="1"/>
      <c r="C27" s="3" t="s">
        <v>34</v>
      </c>
      <c r="D27" s="23">
        <v>18000</v>
      </c>
      <c r="E27" s="23">
        <v>18000</v>
      </c>
      <c r="F27" s="22">
        <v>11864.4</v>
      </c>
      <c r="G27" s="22">
        <f t="shared" si="0"/>
        <v>65.913333333333341</v>
      </c>
      <c r="H27" s="22">
        <f t="shared" si="1"/>
        <v>65.913333333333341</v>
      </c>
    </row>
    <row r="28" spans="2:8">
      <c r="B28" s="1"/>
      <c r="C28" s="16" t="s">
        <v>37</v>
      </c>
      <c r="D28" s="23">
        <v>1000</v>
      </c>
      <c r="E28" s="23">
        <v>1000</v>
      </c>
      <c r="F28" s="22">
        <v>1601.6</v>
      </c>
      <c r="G28" s="22">
        <f t="shared" si="0"/>
        <v>160.16</v>
      </c>
      <c r="H28" s="22">
        <f t="shared" si="1"/>
        <v>160.16</v>
      </c>
    </row>
    <row r="29" spans="2:8">
      <c r="B29" s="1"/>
      <c r="C29" s="16" t="s">
        <v>35</v>
      </c>
      <c r="D29" s="23">
        <v>10150</v>
      </c>
      <c r="E29" s="23">
        <v>10150</v>
      </c>
      <c r="F29" s="22">
        <v>1431.5</v>
      </c>
      <c r="G29" s="22">
        <f>F29/E29*100</f>
        <v>14.103448275862068</v>
      </c>
      <c r="H29" s="22">
        <f t="shared" si="1"/>
        <v>14.103448275862068</v>
      </c>
    </row>
    <row r="30" spans="2:8">
      <c r="B30" s="1"/>
      <c r="C30" s="16" t="s">
        <v>36</v>
      </c>
      <c r="D30" s="23">
        <v>6330</v>
      </c>
      <c r="E30" s="23">
        <v>6330</v>
      </c>
      <c r="F30" s="22">
        <v>3612.5</v>
      </c>
      <c r="G30" s="22">
        <f t="shared" si="0"/>
        <v>57.069510268562404</v>
      </c>
      <c r="H30" s="22">
        <f t="shared" si="1"/>
        <v>57.069510268562404</v>
      </c>
    </row>
    <row r="31" spans="2:8">
      <c r="B31" s="1"/>
      <c r="C31" s="16" t="s">
        <v>39</v>
      </c>
      <c r="D31" s="23">
        <v>120</v>
      </c>
      <c r="E31" s="23">
        <v>120</v>
      </c>
      <c r="F31" s="22">
        <v>12.5</v>
      </c>
      <c r="G31" s="22">
        <f t="shared" si="0"/>
        <v>10.416666666666668</v>
      </c>
      <c r="H31" s="22">
        <f t="shared" si="1"/>
        <v>10.416666666666668</v>
      </c>
    </row>
    <row r="32" spans="2:8" ht="29.25">
      <c r="B32" s="18"/>
      <c r="C32" s="6" t="s">
        <v>17</v>
      </c>
      <c r="D32" s="23">
        <v>400</v>
      </c>
      <c r="E32" s="23">
        <v>400</v>
      </c>
      <c r="F32" s="22">
        <v>1760</v>
      </c>
      <c r="G32" s="22">
        <f t="shared" si="0"/>
        <v>440.00000000000006</v>
      </c>
      <c r="H32" s="22">
        <f t="shared" si="1"/>
        <v>440.00000000000006</v>
      </c>
    </row>
    <row r="33" spans="2:8" ht="29.25" customHeight="1">
      <c r="B33" s="85" t="s">
        <v>20</v>
      </c>
      <c r="C33" s="86"/>
      <c r="D33" s="23">
        <f>D34+D35+D36+D37+D38</f>
        <v>512596.19999999995</v>
      </c>
      <c r="E33" s="23">
        <f>E34+E35+E36+E37+E38</f>
        <v>512596.19999999995</v>
      </c>
      <c r="F33" s="22">
        <f>F34+F35+F36+F37+F38</f>
        <v>382239.4</v>
      </c>
      <c r="G33" s="22">
        <f t="shared" si="0"/>
        <v>74.569300357669448</v>
      </c>
      <c r="H33" s="22">
        <f t="shared" si="1"/>
        <v>74.569300357669448</v>
      </c>
    </row>
    <row r="34" spans="2:8">
      <c r="B34" s="1"/>
      <c r="C34" s="5" t="s">
        <v>44</v>
      </c>
      <c r="D34" s="23">
        <v>286710.09999999998</v>
      </c>
      <c r="E34" s="23">
        <v>286710.09999999998</v>
      </c>
      <c r="F34" s="22">
        <v>286710.09999999998</v>
      </c>
      <c r="G34" s="22">
        <f t="shared" si="0"/>
        <v>100</v>
      </c>
      <c r="H34" s="22">
        <f t="shared" si="1"/>
        <v>100</v>
      </c>
    </row>
    <row r="35" spans="2:8" ht="28.5">
      <c r="B35" s="1"/>
      <c r="C35" s="9" t="s">
        <v>21</v>
      </c>
      <c r="D35" s="23">
        <v>84</v>
      </c>
      <c r="E35" s="23">
        <v>84</v>
      </c>
      <c r="F35" s="22">
        <v>84</v>
      </c>
      <c r="G35" s="22">
        <f t="shared" si="0"/>
        <v>100</v>
      </c>
      <c r="H35" s="22">
        <f t="shared" si="1"/>
        <v>100</v>
      </c>
    </row>
    <row r="36" spans="2:8">
      <c r="B36" s="1"/>
      <c r="C36" s="3" t="s">
        <v>22</v>
      </c>
      <c r="D36" s="23">
        <v>23130.799999999999</v>
      </c>
      <c r="E36" s="23">
        <v>23130.799999999999</v>
      </c>
      <c r="F36" s="22">
        <v>23130.799999999999</v>
      </c>
      <c r="G36" s="22">
        <f t="shared" si="0"/>
        <v>100</v>
      </c>
      <c r="H36" s="22">
        <f t="shared" si="1"/>
        <v>100</v>
      </c>
    </row>
    <row r="37" spans="2:8">
      <c r="B37" s="1"/>
      <c r="C37" s="3" t="s">
        <v>29</v>
      </c>
      <c r="D37" s="23">
        <v>5923.9</v>
      </c>
      <c r="E37" s="23">
        <v>5923.9</v>
      </c>
      <c r="F37" s="22">
        <v>5923.9</v>
      </c>
      <c r="G37" s="22">
        <f t="shared" si="0"/>
        <v>100</v>
      </c>
      <c r="H37" s="22">
        <f t="shared" si="1"/>
        <v>100</v>
      </c>
    </row>
    <row r="38" spans="2:8" ht="31.5" customHeight="1">
      <c r="B38" s="1"/>
      <c r="C38" s="14" t="s">
        <v>24</v>
      </c>
      <c r="D38" s="23">
        <v>196747.4</v>
      </c>
      <c r="E38" s="23">
        <v>196747.4</v>
      </c>
      <c r="F38" s="22">
        <v>66390.600000000006</v>
      </c>
      <c r="G38" s="22">
        <f t="shared" si="0"/>
        <v>33.744079972594307</v>
      </c>
      <c r="H38" s="22">
        <f t="shared" si="1"/>
        <v>33.744079972594307</v>
      </c>
    </row>
    <row r="39" spans="2:8" ht="23.25" customHeight="1">
      <c r="B39" s="79" t="s">
        <v>30</v>
      </c>
      <c r="C39" s="80"/>
      <c r="D39" s="23">
        <f>D40</f>
        <v>30000</v>
      </c>
      <c r="E39" s="23">
        <f>E40</f>
        <v>30000</v>
      </c>
      <c r="F39" s="22">
        <f>F40</f>
        <v>30000</v>
      </c>
      <c r="G39" s="22">
        <f t="shared" si="0"/>
        <v>100</v>
      </c>
      <c r="H39" s="22">
        <f t="shared" si="1"/>
        <v>100</v>
      </c>
    </row>
    <row r="40" spans="2:8" ht="18.75" customHeight="1">
      <c r="B40" s="15"/>
      <c r="C40" s="2" t="s">
        <v>25</v>
      </c>
      <c r="D40" s="23">
        <v>30000</v>
      </c>
      <c r="E40" s="23">
        <v>30000</v>
      </c>
      <c r="F40" s="22">
        <v>30000</v>
      </c>
      <c r="G40" s="22">
        <f t="shared" si="0"/>
        <v>100</v>
      </c>
      <c r="H40" s="22">
        <f t="shared" si="1"/>
        <v>100</v>
      </c>
    </row>
    <row r="41" spans="2:8" ht="43.5">
      <c r="B41" s="1"/>
      <c r="C41" s="5" t="s">
        <v>23</v>
      </c>
      <c r="D41" s="23">
        <v>19100</v>
      </c>
      <c r="E41" s="23">
        <v>19100</v>
      </c>
      <c r="F41" s="22">
        <v>1100</v>
      </c>
      <c r="G41" s="22">
        <f t="shared" si="0"/>
        <v>5.7591623036649215</v>
      </c>
      <c r="H41" s="22">
        <f t="shared" si="1"/>
        <v>5.7591623036649215</v>
      </c>
    </row>
    <row r="42" spans="2:8">
      <c r="B42" s="1"/>
      <c r="C42" s="3" t="s">
        <v>40</v>
      </c>
      <c r="D42" s="24"/>
      <c r="E42" s="24"/>
      <c r="F42" s="22">
        <v>7251</v>
      </c>
      <c r="G42" s="22">
        <v>0</v>
      </c>
      <c r="H42" s="22">
        <v>0</v>
      </c>
    </row>
    <row r="43" spans="2:8">
      <c r="B43" s="1"/>
      <c r="C43" s="3" t="s">
        <v>82</v>
      </c>
      <c r="D43" s="24">
        <v>84334.5</v>
      </c>
      <c r="E43" s="24">
        <v>84334.5</v>
      </c>
      <c r="F43" s="24">
        <v>84334.5</v>
      </c>
      <c r="G43" s="22">
        <f t="shared" si="0"/>
        <v>100</v>
      </c>
      <c r="H43" s="22">
        <f t="shared" si="1"/>
        <v>100</v>
      </c>
    </row>
    <row r="44" spans="2:8">
      <c r="B44" s="75" t="s">
        <v>83</v>
      </c>
      <c r="C44" s="76"/>
      <c r="D44" s="32">
        <f>D6+D43</f>
        <v>798423.97</v>
      </c>
      <c r="E44" s="32">
        <f>E6+E43</f>
        <v>798423.97</v>
      </c>
      <c r="F44" s="32">
        <f>F6+F43</f>
        <v>665683.30000000005</v>
      </c>
      <c r="G44" s="22">
        <f t="shared" si="0"/>
        <v>83.374663714066614</v>
      </c>
      <c r="H44" s="22">
        <f t="shared" si="1"/>
        <v>83.374663714066614</v>
      </c>
    </row>
  </sheetData>
  <mergeCells count="13">
    <mergeCell ref="C1:H2"/>
    <mergeCell ref="C3:H3"/>
    <mergeCell ref="B6:C6"/>
    <mergeCell ref="B10:C10"/>
    <mergeCell ref="B7:C7"/>
    <mergeCell ref="B44:C44"/>
    <mergeCell ref="B19:C19"/>
    <mergeCell ref="B39:C39"/>
    <mergeCell ref="B21:C21"/>
    <mergeCell ref="B20:C20"/>
    <mergeCell ref="B25:C25"/>
    <mergeCell ref="B24:C24"/>
    <mergeCell ref="B33:C33"/>
  </mergeCells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abSelected="1" topLeftCell="A2" workbookViewId="0">
      <selection activeCell="J26" sqref="J26"/>
    </sheetView>
  </sheetViews>
  <sheetFormatPr defaultRowHeight="15"/>
  <cols>
    <col min="1" max="1" width="3.7109375" customWidth="1"/>
    <col min="2" max="2" width="4.140625" customWidth="1"/>
    <col min="3" max="3" width="37.7109375" customWidth="1"/>
    <col min="4" max="5" width="9.28515625" customWidth="1"/>
    <col min="6" max="6" width="9.7109375" customWidth="1"/>
    <col min="7" max="7" width="7.7109375" customWidth="1"/>
    <col min="8" max="8" width="7" customWidth="1"/>
  </cols>
  <sheetData>
    <row r="1" spans="2:10" hidden="1">
      <c r="C1" s="87" t="s">
        <v>47</v>
      </c>
      <c r="D1" s="87"/>
      <c r="E1" s="87"/>
      <c r="F1" s="87"/>
      <c r="G1" s="87"/>
      <c r="H1" s="87"/>
    </row>
    <row r="2" spans="2:10">
      <c r="C2" s="87"/>
      <c r="D2" s="87"/>
      <c r="E2" s="87"/>
      <c r="F2" s="87"/>
      <c r="G2" s="87"/>
      <c r="H2" s="87"/>
    </row>
    <row r="3" spans="2:10" ht="13.5" customHeight="1">
      <c r="C3" s="87" t="s">
        <v>124</v>
      </c>
      <c r="D3" s="87"/>
      <c r="E3" s="87"/>
      <c r="F3" s="87"/>
      <c r="G3" s="87"/>
      <c r="H3" s="87"/>
    </row>
    <row r="4" spans="2:10" ht="5.25" hidden="1" customHeight="1"/>
    <row r="5" spans="2:10" ht="39.75" customHeight="1">
      <c r="B5" s="1"/>
      <c r="C5" s="31" t="s">
        <v>46</v>
      </c>
      <c r="D5" s="38" t="s">
        <v>1</v>
      </c>
      <c r="E5" s="37" t="s">
        <v>45</v>
      </c>
      <c r="F5" s="39" t="s">
        <v>2</v>
      </c>
      <c r="G5" s="37" t="s">
        <v>3</v>
      </c>
      <c r="H5" s="37" t="s">
        <v>4</v>
      </c>
    </row>
    <row r="6" spans="2:10" ht="24" customHeight="1">
      <c r="B6" s="108" t="s">
        <v>48</v>
      </c>
      <c r="C6" s="109"/>
      <c r="D6" s="19">
        <f>D7+D12+D13+D17+D21+D27+D32+D36+D40</f>
        <v>716526.89999999991</v>
      </c>
      <c r="E6" s="19">
        <f>E7+E12+E13+E17+E21+E27+E32+E36+E40</f>
        <v>555094</v>
      </c>
      <c r="F6" s="19">
        <f>F7+F12+F13+F17+F21+F27+F32+F36+F40</f>
        <v>357442.20000000007</v>
      </c>
      <c r="G6" s="19">
        <f>F6/E6*100</f>
        <v>64.393093782314352</v>
      </c>
      <c r="H6" s="19">
        <f>F6/D6*100</f>
        <v>49.885384624080423</v>
      </c>
      <c r="I6" s="58"/>
    </row>
    <row r="7" spans="2:10" ht="21.75" customHeight="1">
      <c r="B7" s="116" t="s">
        <v>49</v>
      </c>
      <c r="C7" s="117"/>
      <c r="D7" s="19">
        <f>D8+D9+D10+D11</f>
        <v>181689.4</v>
      </c>
      <c r="E7" s="19">
        <f>E8+E9+E10+E11</f>
        <v>135993.9</v>
      </c>
      <c r="F7" s="19">
        <f>F8+F9+F10+F11</f>
        <v>120114.5</v>
      </c>
      <c r="G7" s="19">
        <f t="shared" ref="G7:G41" si="0">F7/E7*100</f>
        <v>88.323446860484182</v>
      </c>
      <c r="H7" s="19">
        <f t="shared" ref="H7:H41" si="1">F7/D7*100</f>
        <v>66.109800571744969</v>
      </c>
      <c r="J7" s="58">
        <f>D7+D12+D13+D17+D21+D27+D32+D36+D40</f>
        <v>716526.89999999991</v>
      </c>
    </row>
    <row r="8" spans="2:10" ht="25.5">
      <c r="B8" s="26"/>
      <c r="C8" s="29" t="s">
        <v>50</v>
      </c>
      <c r="D8" s="17">
        <v>160154.70000000001</v>
      </c>
      <c r="E8" s="17">
        <v>118198.9</v>
      </c>
      <c r="F8" s="17">
        <v>106714.8</v>
      </c>
      <c r="G8" s="19">
        <f t="shared" si="0"/>
        <v>90.284088938221942</v>
      </c>
      <c r="H8" s="19">
        <f t="shared" si="1"/>
        <v>66.632324870890457</v>
      </c>
    </row>
    <row r="9" spans="2:10">
      <c r="B9" s="26"/>
      <c r="C9" s="29" t="s">
        <v>51</v>
      </c>
      <c r="D9" s="17">
        <v>3475.3</v>
      </c>
      <c r="E9" s="17">
        <v>2395</v>
      </c>
      <c r="F9" s="17">
        <v>2278.4</v>
      </c>
      <c r="G9" s="19">
        <f t="shared" si="0"/>
        <v>95.131524008350738</v>
      </c>
      <c r="H9" s="19">
        <f t="shared" si="1"/>
        <v>65.559807786378158</v>
      </c>
    </row>
    <row r="10" spans="2:10" ht="38.25">
      <c r="B10" s="26"/>
      <c r="C10" s="29" t="s">
        <v>52</v>
      </c>
      <c r="D10" s="17">
        <v>17059.400000000001</v>
      </c>
      <c r="E10" s="17">
        <v>15000</v>
      </c>
      <c r="F10" s="17">
        <v>11031.3</v>
      </c>
      <c r="G10" s="19">
        <f t="shared" si="0"/>
        <v>73.542000000000002</v>
      </c>
      <c r="H10" s="19">
        <f t="shared" si="1"/>
        <v>64.664056180170448</v>
      </c>
    </row>
    <row r="11" spans="2:10" ht="38.25">
      <c r="B11" s="26"/>
      <c r="C11" s="29" t="s">
        <v>53</v>
      </c>
      <c r="D11" s="17">
        <v>1000</v>
      </c>
      <c r="E11" s="17">
        <v>400</v>
      </c>
      <c r="F11" s="17">
        <v>90</v>
      </c>
      <c r="G11" s="19">
        <f t="shared" si="0"/>
        <v>22.5</v>
      </c>
      <c r="H11" s="19">
        <f t="shared" si="1"/>
        <v>9</v>
      </c>
    </row>
    <row r="12" spans="2:10">
      <c r="B12" s="112" t="s">
        <v>54</v>
      </c>
      <c r="C12" s="113"/>
      <c r="D12" s="17">
        <v>2000</v>
      </c>
      <c r="E12" s="17">
        <v>1250</v>
      </c>
      <c r="F12" s="17">
        <v>0</v>
      </c>
      <c r="G12" s="19">
        <f t="shared" si="0"/>
        <v>0</v>
      </c>
      <c r="H12" s="19">
        <f t="shared" si="1"/>
        <v>0</v>
      </c>
      <c r="I12" s="74"/>
      <c r="J12" s="73"/>
    </row>
    <row r="13" spans="2:10">
      <c r="B13" s="106" t="s">
        <v>75</v>
      </c>
      <c r="C13" s="107"/>
      <c r="D13" s="17">
        <f>D14+D15+D16</f>
        <v>40099.699999999997</v>
      </c>
      <c r="E13" s="17">
        <f>E14+E15+E16</f>
        <v>38972.699999999997</v>
      </c>
      <c r="F13" s="17">
        <f>F15+F16+F14</f>
        <v>15273.599999999999</v>
      </c>
      <c r="G13" s="19">
        <f t="shared" si="0"/>
        <v>39.190510280273109</v>
      </c>
      <c r="H13" s="19">
        <f t="shared" si="1"/>
        <v>38.089063010446459</v>
      </c>
    </row>
    <row r="14" spans="2:10">
      <c r="B14" s="35"/>
      <c r="C14" s="36" t="s">
        <v>86</v>
      </c>
      <c r="D14" s="17">
        <v>15000</v>
      </c>
      <c r="E14" s="17">
        <v>15000</v>
      </c>
      <c r="F14" s="17">
        <v>10350</v>
      </c>
      <c r="G14" s="19"/>
      <c r="H14" s="19"/>
    </row>
    <row r="15" spans="2:10" ht="17.25" customHeight="1">
      <c r="B15" s="26"/>
      <c r="C15" s="34" t="s">
        <v>55</v>
      </c>
      <c r="D15" s="17">
        <v>35099.699999999997</v>
      </c>
      <c r="E15" s="17">
        <v>33972.699999999997</v>
      </c>
      <c r="F15" s="17">
        <v>30192</v>
      </c>
      <c r="G15" s="19">
        <f t="shared" si="0"/>
        <v>88.871358473126961</v>
      </c>
      <c r="H15" s="19">
        <f t="shared" si="1"/>
        <v>86.017829212215489</v>
      </c>
    </row>
    <row r="16" spans="2:10" ht="19.5" customHeight="1">
      <c r="B16" s="26"/>
      <c r="C16" s="29" t="s">
        <v>77</v>
      </c>
      <c r="D16" s="17">
        <v>-10000</v>
      </c>
      <c r="E16" s="17">
        <v>-10000</v>
      </c>
      <c r="F16" s="17">
        <v>-25268.400000000001</v>
      </c>
      <c r="G16" s="19">
        <f t="shared" si="0"/>
        <v>252.684</v>
      </c>
      <c r="H16" s="19">
        <f t="shared" si="1"/>
        <v>252.684</v>
      </c>
    </row>
    <row r="17" spans="2:10">
      <c r="B17" s="102" t="s">
        <v>76</v>
      </c>
      <c r="C17" s="103"/>
      <c r="D17" s="17">
        <f>D18+D19+D20</f>
        <v>60940</v>
      </c>
      <c r="E17" s="17">
        <f>E18+E19+E20</f>
        <v>50940</v>
      </c>
      <c r="F17" s="17">
        <f>F18+F19+F20</f>
        <v>36837.800000000003</v>
      </c>
      <c r="G17" s="19">
        <f t="shared" si="0"/>
        <v>72.316058107577547</v>
      </c>
      <c r="H17" s="19">
        <f t="shared" si="1"/>
        <v>60.449294387922549</v>
      </c>
    </row>
    <row r="18" spans="2:10">
      <c r="B18" s="26"/>
      <c r="C18" s="29" t="s">
        <v>56</v>
      </c>
      <c r="D18" s="17">
        <v>47000</v>
      </c>
      <c r="E18" s="17">
        <v>37000</v>
      </c>
      <c r="F18" s="17">
        <v>32581</v>
      </c>
      <c r="G18" s="19">
        <f t="shared" si="0"/>
        <v>88.056756756756755</v>
      </c>
      <c r="H18" s="19">
        <f t="shared" si="1"/>
        <v>69.321276595744692</v>
      </c>
    </row>
    <row r="19" spans="2:10">
      <c r="B19" s="26"/>
      <c r="C19" s="29" t="s">
        <v>57</v>
      </c>
      <c r="D19" s="17">
        <v>1000</v>
      </c>
      <c r="E19" s="17">
        <v>1000</v>
      </c>
      <c r="F19" s="17"/>
      <c r="G19" s="19">
        <f>F19/E19*100</f>
        <v>0</v>
      </c>
      <c r="H19" s="19">
        <f t="shared" si="1"/>
        <v>0</v>
      </c>
    </row>
    <row r="20" spans="2:10" s="2" customFormat="1" ht="25.5">
      <c r="B20" s="27"/>
      <c r="C20" s="29" t="s">
        <v>58</v>
      </c>
      <c r="D20" s="17">
        <v>12940</v>
      </c>
      <c r="E20" s="17">
        <v>12940</v>
      </c>
      <c r="F20" s="17">
        <v>4256.8</v>
      </c>
      <c r="G20" s="19">
        <f t="shared" si="0"/>
        <v>32.896445131375579</v>
      </c>
      <c r="H20" s="19">
        <f t="shared" si="1"/>
        <v>32.896445131375579</v>
      </c>
    </row>
    <row r="21" spans="2:10" ht="19.5" customHeight="1">
      <c r="B21" s="104" t="s">
        <v>81</v>
      </c>
      <c r="C21" s="105"/>
      <c r="D21" s="17">
        <f>D22+D23+D24+D26</f>
        <v>167132.1</v>
      </c>
      <c r="E21" s="17">
        <f>E22+E23+E24+E26</f>
        <v>130552.4</v>
      </c>
      <c r="F21" s="17">
        <f>F22+F23+F24+F26</f>
        <v>61879.6</v>
      </c>
      <c r="G21" s="19">
        <f t="shared" si="0"/>
        <v>47.398286052190542</v>
      </c>
      <c r="H21" s="19">
        <f>F21/D21*100</f>
        <v>37.024365756189262</v>
      </c>
    </row>
    <row r="22" spans="2:10" s="2" customFormat="1" ht="14.25">
      <c r="B22" s="27"/>
      <c r="C22" s="29" t="s">
        <v>59</v>
      </c>
      <c r="D22" s="17">
        <v>22250</v>
      </c>
      <c r="E22" s="17">
        <v>20137.3</v>
      </c>
      <c r="F22" s="17">
        <v>1034.5</v>
      </c>
      <c r="G22" s="19">
        <f t="shared" si="0"/>
        <v>5.1372328961678075</v>
      </c>
      <c r="H22" s="19">
        <f t="shared" si="1"/>
        <v>4.6494382022471905</v>
      </c>
    </row>
    <row r="23" spans="2:10" s="2" customFormat="1" ht="14.25">
      <c r="B23" s="27"/>
      <c r="C23" s="29" t="s">
        <v>60</v>
      </c>
      <c r="D23" s="17">
        <v>23554</v>
      </c>
      <c r="E23" s="17">
        <v>20554</v>
      </c>
      <c r="F23" s="17">
        <v>302.5</v>
      </c>
      <c r="G23" s="19">
        <f t="shared" si="0"/>
        <v>1.4717329960105088</v>
      </c>
      <c r="H23" s="19">
        <f t="shared" si="1"/>
        <v>1.2842829243440606</v>
      </c>
    </row>
    <row r="24" spans="2:10" s="2" customFormat="1" ht="13.5" customHeight="1">
      <c r="B24" s="27"/>
      <c r="C24" s="29" t="s">
        <v>61</v>
      </c>
      <c r="D24" s="17">
        <v>34418.1</v>
      </c>
      <c r="E24" s="17">
        <v>34418.1</v>
      </c>
      <c r="F24" s="17">
        <v>10022</v>
      </c>
      <c r="G24" s="19">
        <f t="shared" si="0"/>
        <v>29.118399911674381</v>
      </c>
      <c r="H24" s="19">
        <f t="shared" si="1"/>
        <v>29.118399911674381</v>
      </c>
    </row>
    <row r="25" spans="2:10" hidden="1">
      <c r="B25" s="92"/>
      <c r="C25" s="93"/>
      <c r="D25" s="17"/>
      <c r="E25" s="17"/>
      <c r="F25" s="17"/>
      <c r="G25" s="19" t="e">
        <f t="shared" si="0"/>
        <v>#DIV/0!</v>
      </c>
      <c r="H25" s="19" t="e">
        <f t="shared" si="1"/>
        <v>#DIV/0!</v>
      </c>
    </row>
    <row r="26" spans="2:10" ht="38.25">
      <c r="B26" s="26"/>
      <c r="C26" s="29" t="s">
        <v>62</v>
      </c>
      <c r="D26" s="19">
        <v>86910</v>
      </c>
      <c r="E26" s="19">
        <v>55443</v>
      </c>
      <c r="F26" s="19">
        <v>50520.6</v>
      </c>
      <c r="G26" s="19">
        <f t="shared" si="0"/>
        <v>91.12169254910448</v>
      </c>
      <c r="H26" s="19">
        <f t="shared" si="1"/>
        <v>58.129789437348975</v>
      </c>
      <c r="I26" s="72"/>
      <c r="J26" s="73"/>
    </row>
    <row r="27" spans="2:10">
      <c r="B27" s="94" t="s">
        <v>80</v>
      </c>
      <c r="C27" s="95"/>
      <c r="D27" s="23">
        <f>D28+D29+D30+D31</f>
        <v>48010</v>
      </c>
      <c r="E27" s="23">
        <f>E28+E29+E30+E31</f>
        <v>35960</v>
      </c>
      <c r="F27" s="22">
        <f>F28+F29+F30+F31</f>
        <v>34029.800000000003</v>
      </c>
      <c r="G27" s="19">
        <f t="shared" si="0"/>
        <v>94.632369299221367</v>
      </c>
      <c r="H27" s="19">
        <f t="shared" si="1"/>
        <v>70.880649864611541</v>
      </c>
    </row>
    <row r="28" spans="2:10">
      <c r="B28" s="26"/>
      <c r="C28" s="29" t="s">
        <v>63</v>
      </c>
      <c r="D28" s="23">
        <v>5450</v>
      </c>
      <c r="E28" s="23">
        <v>4650</v>
      </c>
      <c r="F28" s="22">
        <v>4314.5</v>
      </c>
      <c r="G28" s="19">
        <f t="shared" si="0"/>
        <v>92.784946236559136</v>
      </c>
      <c r="H28" s="19">
        <f t="shared" si="1"/>
        <v>79.165137614678898</v>
      </c>
    </row>
    <row r="29" spans="2:10">
      <c r="B29" s="26"/>
      <c r="C29" s="29" t="s">
        <v>64</v>
      </c>
      <c r="D29" s="23">
        <v>5120</v>
      </c>
      <c r="E29" s="23">
        <v>4070</v>
      </c>
      <c r="F29" s="22">
        <v>3534.7</v>
      </c>
      <c r="G29" s="19">
        <f t="shared" si="0"/>
        <v>86.847665847665851</v>
      </c>
      <c r="H29" s="19">
        <f t="shared" si="1"/>
        <v>69.037109375</v>
      </c>
    </row>
    <row r="30" spans="2:10" ht="25.5">
      <c r="B30" s="26"/>
      <c r="C30" s="29" t="s">
        <v>65</v>
      </c>
      <c r="D30" s="23">
        <v>31000</v>
      </c>
      <c r="E30" s="23">
        <v>24000</v>
      </c>
      <c r="F30" s="22">
        <v>24300</v>
      </c>
      <c r="G30" s="19">
        <f t="shared" si="0"/>
        <v>101.25</v>
      </c>
      <c r="H30" s="19">
        <f t="shared" si="1"/>
        <v>78.387096774193537</v>
      </c>
    </row>
    <row r="31" spans="2:10">
      <c r="B31" s="26"/>
      <c r="C31" s="29" t="s">
        <v>66</v>
      </c>
      <c r="D31" s="23">
        <v>6440</v>
      </c>
      <c r="E31" s="23">
        <v>3240</v>
      </c>
      <c r="F31" s="22">
        <v>1880.6</v>
      </c>
      <c r="G31" s="19">
        <f>F31/E31*100</f>
        <v>58.043209876543209</v>
      </c>
      <c r="H31" s="19">
        <f t="shared" si="1"/>
        <v>29.201863354037265</v>
      </c>
    </row>
    <row r="32" spans="2:10">
      <c r="B32" s="100" t="s">
        <v>67</v>
      </c>
      <c r="C32" s="101"/>
      <c r="D32" s="23">
        <f>D33+D34+D35</f>
        <v>121455</v>
      </c>
      <c r="E32" s="23">
        <f>E33+E34+E35</f>
        <v>92525</v>
      </c>
      <c r="F32" s="22">
        <f>F33+F34+F35</f>
        <v>88294</v>
      </c>
      <c r="G32" s="19">
        <f t="shared" si="0"/>
        <v>95.427181842745199</v>
      </c>
      <c r="H32" s="19">
        <f>F32/D32*100</f>
        <v>72.696883619447533</v>
      </c>
    </row>
    <row r="33" spans="2:8">
      <c r="B33" s="26"/>
      <c r="C33" s="29" t="s">
        <v>68</v>
      </c>
      <c r="D33" s="23">
        <v>72000</v>
      </c>
      <c r="E33" s="23">
        <v>54000</v>
      </c>
      <c r="F33" s="22">
        <v>53728.4</v>
      </c>
      <c r="G33" s="19">
        <f t="shared" si="0"/>
        <v>99.497037037037046</v>
      </c>
      <c r="H33" s="19">
        <f t="shared" si="1"/>
        <v>74.622777777777785</v>
      </c>
    </row>
    <row r="34" spans="2:8">
      <c r="B34" s="28"/>
      <c r="C34" s="29" t="s">
        <v>69</v>
      </c>
      <c r="D34" s="23">
        <v>600</v>
      </c>
      <c r="E34" s="23">
        <v>500</v>
      </c>
      <c r="F34" s="22">
        <v>0</v>
      </c>
      <c r="G34" s="19">
        <f t="shared" si="0"/>
        <v>0</v>
      </c>
      <c r="H34" s="19">
        <f t="shared" si="1"/>
        <v>0</v>
      </c>
    </row>
    <row r="35" spans="2:8">
      <c r="B35" s="28"/>
      <c r="C35" s="29" t="s">
        <v>70</v>
      </c>
      <c r="D35" s="23">
        <v>48855</v>
      </c>
      <c r="E35" s="23">
        <v>38025</v>
      </c>
      <c r="F35" s="22">
        <v>34565.599999999999</v>
      </c>
      <c r="G35" s="19">
        <f t="shared" si="0"/>
        <v>90.902301117685724</v>
      </c>
      <c r="H35" s="19">
        <f t="shared" si="1"/>
        <v>70.751407225463097</v>
      </c>
    </row>
    <row r="36" spans="2:8">
      <c r="B36" s="96" t="s">
        <v>78</v>
      </c>
      <c r="C36" s="97"/>
      <c r="D36" s="23">
        <f>D37+D38+D39</f>
        <v>6500</v>
      </c>
      <c r="E36" s="23">
        <f>E37+E38+E39</f>
        <v>5000</v>
      </c>
      <c r="F36" s="22">
        <f>F37+F38+F39</f>
        <v>1012.9</v>
      </c>
      <c r="G36" s="19">
        <f t="shared" si="0"/>
        <v>20.257999999999999</v>
      </c>
      <c r="H36" s="19">
        <f t="shared" si="1"/>
        <v>15.583076923076922</v>
      </c>
    </row>
    <row r="37" spans="2:8">
      <c r="B37" s="26"/>
      <c r="C37" s="29" t="s">
        <v>73</v>
      </c>
      <c r="D37" s="23">
        <v>500</v>
      </c>
      <c r="E37" s="23">
        <v>500</v>
      </c>
      <c r="F37" s="22">
        <v>0</v>
      </c>
      <c r="G37" s="19">
        <f t="shared" si="0"/>
        <v>0</v>
      </c>
      <c r="H37" s="19">
        <f t="shared" si="1"/>
        <v>0</v>
      </c>
    </row>
    <row r="38" spans="2:8" ht="11.25" customHeight="1">
      <c r="B38" s="26"/>
      <c r="C38" s="29" t="s">
        <v>71</v>
      </c>
      <c r="D38" s="23">
        <v>6000</v>
      </c>
      <c r="E38" s="23">
        <v>4500</v>
      </c>
      <c r="F38" s="22">
        <v>1012.9</v>
      </c>
      <c r="G38" s="19">
        <f t="shared" si="0"/>
        <v>22.50888888888889</v>
      </c>
      <c r="H38" s="19">
        <f t="shared" si="1"/>
        <v>16.881666666666668</v>
      </c>
    </row>
    <row r="39" spans="2:8" ht="1.5" hidden="1" customHeight="1">
      <c r="B39" s="26"/>
      <c r="C39" s="29" t="s">
        <v>72</v>
      </c>
      <c r="D39" s="23"/>
      <c r="E39" s="23"/>
      <c r="F39" s="22"/>
      <c r="G39" s="19" t="e">
        <f t="shared" si="0"/>
        <v>#DIV/0!</v>
      </c>
      <c r="H39" s="19" t="e">
        <f t="shared" si="1"/>
        <v>#DIV/0!</v>
      </c>
    </row>
    <row r="40" spans="2:8" ht="21" customHeight="1">
      <c r="B40" s="98" t="s">
        <v>79</v>
      </c>
      <c r="C40" s="99"/>
      <c r="D40" s="23">
        <v>88700.7</v>
      </c>
      <c r="E40" s="23">
        <f>E41</f>
        <v>63900</v>
      </c>
      <c r="F40" s="22">
        <f>F41</f>
        <v>0</v>
      </c>
      <c r="G40" s="19">
        <f t="shared" si="0"/>
        <v>0</v>
      </c>
      <c r="H40" s="19">
        <f t="shared" si="1"/>
        <v>0</v>
      </c>
    </row>
    <row r="41" spans="2:8">
      <c r="B41" s="26"/>
      <c r="C41" s="30" t="s">
        <v>74</v>
      </c>
      <c r="D41" s="23">
        <v>88700.7</v>
      </c>
      <c r="E41" s="23">
        <v>63900</v>
      </c>
      <c r="F41" s="22">
        <v>0</v>
      </c>
      <c r="G41" s="19">
        <f t="shared" si="0"/>
        <v>0</v>
      </c>
      <c r="H41" s="19">
        <f t="shared" si="1"/>
        <v>0</v>
      </c>
    </row>
  </sheetData>
  <mergeCells count="13">
    <mergeCell ref="B40:C40"/>
    <mergeCell ref="B17:C17"/>
    <mergeCell ref="B21:C21"/>
    <mergeCell ref="B25:C25"/>
    <mergeCell ref="B27:C27"/>
    <mergeCell ref="B32:C32"/>
    <mergeCell ref="B36:C36"/>
    <mergeCell ref="B13:C13"/>
    <mergeCell ref="C1:H2"/>
    <mergeCell ref="C3:H3"/>
    <mergeCell ref="B6:C6"/>
    <mergeCell ref="B7:C7"/>
    <mergeCell ref="B12:C1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opLeftCell="A2" workbookViewId="0">
      <selection activeCell="M23" sqref="M23"/>
    </sheetView>
  </sheetViews>
  <sheetFormatPr defaultRowHeight="15"/>
  <cols>
    <col min="1" max="1" width="3.7109375" customWidth="1"/>
    <col min="2" max="2" width="4.140625" customWidth="1"/>
    <col min="3" max="3" width="37.7109375" customWidth="1"/>
    <col min="4" max="5" width="9.28515625" customWidth="1"/>
    <col min="6" max="6" width="9.7109375" customWidth="1"/>
    <col min="7" max="7" width="6.42578125" customWidth="1"/>
    <col min="8" max="8" width="6" customWidth="1"/>
  </cols>
  <sheetData>
    <row r="1" spans="2:8" hidden="1">
      <c r="C1" s="87" t="s">
        <v>47</v>
      </c>
      <c r="D1" s="87"/>
      <c r="E1" s="87"/>
      <c r="F1" s="87"/>
      <c r="G1" s="87"/>
      <c r="H1" s="87"/>
    </row>
    <row r="2" spans="2:8">
      <c r="C2" s="87"/>
      <c r="D2" s="87"/>
      <c r="E2" s="87"/>
      <c r="F2" s="87"/>
      <c r="G2" s="87"/>
      <c r="H2" s="87"/>
    </row>
    <row r="3" spans="2:8" ht="13.5" customHeight="1">
      <c r="C3" s="87" t="s">
        <v>42</v>
      </c>
      <c r="D3" s="87"/>
      <c r="E3" s="87"/>
      <c r="F3" s="87"/>
      <c r="G3" s="87"/>
      <c r="H3" s="87"/>
    </row>
    <row r="4" spans="2:8" ht="5.25" hidden="1" customHeight="1"/>
    <row r="5" spans="2:8" ht="39.75" customHeight="1">
      <c r="B5" s="1"/>
      <c r="C5" s="31" t="s">
        <v>46</v>
      </c>
      <c r="D5" s="11" t="s">
        <v>1</v>
      </c>
      <c r="E5" s="12" t="s">
        <v>45</v>
      </c>
      <c r="F5" s="10" t="s">
        <v>2</v>
      </c>
      <c r="G5" s="12" t="s">
        <v>3</v>
      </c>
      <c r="H5" s="12" t="s">
        <v>4</v>
      </c>
    </row>
    <row r="6" spans="2:8" ht="24" customHeight="1">
      <c r="B6" s="108" t="s">
        <v>48</v>
      </c>
      <c r="C6" s="109"/>
      <c r="D6" s="19">
        <f>D7+D12+D13+D16+D20+D26+D31+D35+D39</f>
        <v>798424</v>
      </c>
      <c r="E6" s="19">
        <f>E7+E12+E13+E16+E20+E26+E31+E35+E39</f>
        <v>798424</v>
      </c>
      <c r="F6" s="19">
        <f>F7+F12+F13+F16+F20+F26+F31+F35+F39</f>
        <v>558282.60000000009</v>
      </c>
      <c r="G6" s="19">
        <f>F6/E6*100</f>
        <v>69.923073454705786</v>
      </c>
      <c r="H6" s="19">
        <f>F6/D6*100</f>
        <v>69.923073454705786</v>
      </c>
    </row>
    <row r="7" spans="2:8" ht="21.75" customHeight="1">
      <c r="B7" s="110" t="s">
        <v>49</v>
      </c>
      <c r="C7" s="111"/>
      <c r="D7" s="19">
        <f>D8+D9+D10+D11</f>
        <v>240904.5</v>
      </c>
      <c r="E7" s="19">
        <f>E8+E9+E10+E11</f>
        <v>240904.5</v>
      </c>
      <c r="F7" s="19">
        <f>F8+F9+F10+F11</f>
        <v>206434</v>
      </c>
      <c r="G7" s="19">
        <f t="shared" ref="G7:G40" si="0">F7/E7*100</f>
        <v>85.691217889246573</v>
      </c>
      <c r="H7" s="19">
        <f t="shared" ref="H7:H40" si="1">F7/D7*100</f>
        <v>85.691217889246573</v>
      </c>
    </row>
    <row r="8" spans="2:8" ht="25.5">
      <c r="B8" s="26"/>
      <c r="C8" s="29" t="s">
        <v>50</v>
      </c>
      <c r="D8" s="17">
        <v>221959.2</v>
      </c>
      <c r="E8" s="17">
        <v>221959.2</v>
      </c>
      <c r="F8" s="17">
        <v>188658.5</v>
      </c>
      <c r="G8" s="19">
        <f t="shared" si="0"/>
        <v>84.996927363227115</v>
      </c>
      <c r="H8" s="19">
        <f t="shared" si="1"/>
        <v>84.996927363227115</v>
      </c>
    </row>
    <row r="9" spans="2:8">
      <c r="B9" s="26"/>
      <c r="C9" s="29" t="s">
        <v>51</v>
      </c>
      <c r="D9" s="17">
        <v>3475.3</v>
      </c>
      <c r="E9" s="17">
        <v>3475.3</v>
      </c>
      <c r="F9" s="17">
        <v>3453.5</v>
      </c>
      <c r="G9" s="19">
        <f t="shared" si="0"/>
        <v>99.372716024515867</v>
      </c>
      <c r="H9" s="19">
        <f t="shared" si="1"/>
        <v>99.372716024515867</v>
      </c>
    </row>
    <row r="10" spans="2:8" ht="38.25">
      <c r="B10" s="26"/>
      <c r="C10" s="29" t="s">
        <v>52</v>
      </c>
      <c r="D10" s="17">
        <v>14620</v>
      </c>
      <c r="E10" s="17">
        <v>14620</v>
      </c>
      <c r="F10" s="17">
        <v>13663.3</v>
      </c>
      <c r="G10" s="19">
        <f t="shared" si="0"/>
        <v>93.45622435020519</v>
      </c>
      <c r="H10" s="19">
        <f t="shared" si="1"/>
        <v>93.45622435020519</v>
      </c>
    </row>
    <row r="11" spans="2:8" ht="38.25">
      <c r="B11" s="26"/>
      <c r="C11" s="29" t="s">
        <v>53</v>
      </c>
      <c r="D11" s="17">
        <v>850</v>
      </c>
      <c r="E11" s="17">
        <v>850</v>
      </c>
      <c r="F11" s="17">
        <v>658.7</v>
      </c>
      <c r="G11" s="19">
        <f t="shared" si="0"/>
        <v>77.494117647058829</v>
      </c>
      <c r="H11" s="19">
        <f t="shared" si="1"/>
        <v>77.494117647058829</v>
      </c>
    </row>
    <row r="12" spans="2:8">
      <c r="B12" s="112" t="s">
        <v>54</v>
      </c>
      <c r="C12" s="113"/>
      <c r="D12" s="17">
        <v>2000</v>
      </c>
      <c r="E12" s="17">
        <v>2000</v>
      </c>
      <c r="F12" s="17">
        <v>0</v>
      </c>
      <c r="G12" s="19">
        <f t="shared" si="0"/>
        <v>0</v>
      </c>
      <c r="H12" s="19">
        <f t="shared" si="1"/>
        <v>0</v>
      </c>
    </row>
    <row r="13" spans="2:8">
      <c r="B13" s="106" t="s">
        <v>75</v>
      </c>
      <c r="C13" s="107"/>
      <c r="D13" s="17">
        <f>D14+D15</f>
        <v>60456.100000000006</v>
      </c>
      <c r="E13" s="17">
        <f>E14+E15</f>
        <v>60456.100000000006</v>
      </c>
      <c r="F13" s="17">
        <f>F14+F15</f>
        <v>36912.300000000003</v>
      </c>
      <c r="G13" s="19">
        <f t="shared" si="0"/>
        <v>61.056369828685611</v>
      </c>
      <c r="H13" s="19">
        <f t="shared" si="1"/>
        <v>61.056369828685611</v>
      </c>
    </row>
    <row r="14" spans="2:8" ht="17.25" customHeight="1">
      <c r="B14" s="26"/>
      <c r="C14" s="29" t="s">
        <v>55</v>
      </c>
      <c r="D14" s="17">
        <v>66456.100000000006</v>
      </c>
      <c r="E14" s="17">
        <v>66456.100000000006</v>
      </c>
      <c r="F14" s="17">
        <v>55923.1</v>
      </c>
      <c r="G14" s="19">
        <f t="shared" si="0"/>
        <v>84.150439162093463</v>
      </c>
      <c r="H14" s="19">
        <f t="shared" si="1"/>
        <v>84.150439162093463</v>
      </c>
    </row>
    <row r="15" spans="2:8" ht="19.5" customHeight="1">
      <c r="B15" s="26"/>
      <c r="C15" s="29" t="s">
        <v>77</v>
      </c>
      <c r="D15" s="17">
        <v>-6000</v>
      </c>
      <c r="E15" s="17">
        <v>-6000</v>
      </c>
      <c r="F15" s="17">
        <v>-19010.8</v>
      </c>
      <c r="G15" s="19">
        <f t="shared" si="0"/>
        <v>316.84666666666669</v>
      </c>
      <c r="H15" s="19">
        <f t="shared" si="1"/>
        <v>316.84666666666669</v>
      </c>
    </row>
    <row r="16" spans="2:8" ht="21.75" customHeight="1">
      <c r="B16" s="102" t="s">
        <v>76</v>
      </c>
      <c r="C16" s="103"/>
      <c r="D16" s="17">
        <f>D17+D18+D19</f>
        <v>56800</v>
      </c>
      <c r="E16" s="17">
        <f>E17+E18+E19</f>
        <v>56800</v>
      </c>
      <c r="F16" s="17">
        <f>F17+F18+F19</f>
        <v>49560.5</v>
      </c>
      <c r="G16" s="19">
        <f t="shared" si="0"/>
        <v>87.254401408450704</v>
      </c>
      <c r="H16" s="19">
        <f t="shared" si="1"/>
        <v>87.254401408450704</v>
      </c>
    </row>
    <row r="17" spans="2:8" ht="17.25" customHeight="1">
      <c r="B17" s="26"/>
      <c r="C17" s="29" t="s">
        <v>56</v>
      </c>
      <c r="D17" s="17">
        <v>45000</v>
      </c>
      <c r="E17" s="17">
        <v>45000</v>
      </c>
      <c r="F17" s="17">
        <v>43900</v>
      </c>
      <c r="G17" s="19">
        <f t="shared" si="0"/>
        <v>97.555555555555557</v>
      </c>
      <c r="H17" s="19">
        <f t="shared" si="1"/>
        <v>97.555555555555557</v>
      </c>
    </row>
    <row r="18" spans="2:8" ht="16.5" customHeight="1">
      <c r="B18" s="26"/>
      <c r="C18" s="29" t="s">
        <v>57</v>
      </c>
      <c r="D18" s="17">
        <v>500</v>
      </c>
      <c r="E18" s="17">
        <v>500</v>
      </c>
      <c r="F18" s="17">
        <v>0</v>
      </c>
      <c r="G18" s="19">
        <f>F18/E18*100</f>
        <v>0</v>
      </c>
      <c r="H18" s="19">
        <f t="shared" si="1"/>
        <v>0</v>
      </c>
    </row>
    <row r="19" spans="2:8" s="2" customFormat="1" ht="27" customHeight="1">
      <c r="B19" s="27"/>
      <c r="C19" s="29" t="s">
        <v>58</v>
      </c>
      <c r="D19" s="17">
        <v>11300</v>
      </c>
      <c r="E19" s="17">
        <v>11300</v>
      </c>
      <c r="F19" s="17">
        <v>5660.5</v>
      </c>
      <c r="G19" s="19">
        <f t="shared" si="0"/>
        <v>50.092920353982294</v>
      </c>
      <c r="H19" s="19">
        <f t="shared" si="1"/>
        <v>50.092920353982294</v>
      </c>
    </row>
    <row r="20" spans="2:8" ht="25.5" customHeight="1">
      <c r="B20" s="104" t="s">
        <v>81</v>
      </c>
      <c r="C20" s="105"/>
      <c r="D20" s="17">
        <f>D21+D22+D23+D25</f>
        <v>259820.6</v>
      </c>
      <c r="E20" s="17">
        <f>E21+E22+E23+E25</f>
        <v>259820.6</v>
      </c>
      <c r="F20" s="17">
        <f>F21+F22+F23+F25</f>
        <v>139907.70000000001</v>
      </c>
      <c r="G20" s="19">
        <f t="shared" si="0"/>
        <v>53.847808834249477</v>
      </c>
      <c r="H20" s="19">
        <f>F20/D20*100</f>
        <v>53.847808834249477</v>
      </c>
    </row>
    <row r="21" spans="2:8" s="2" customFormat="1" ht="18.75" customHeight="1">
      <c r="B21" s="27"/>
      <c r="C21" s="29" t="s">
        <v>59</v>
      </c>
      <c r="D21" s="17">
        <v>117107.1</v>
      </c>
      <c r="E21" s="17">
        <v>117107.1</v>
      </c>
      <c r="F21" s="17">
        <v>21299</v>
      </c>
      <c r="G21" s="19">
        <f t="shared" si="0"/>
        <v>18.18762483231162</v>
      </c>
      <c r="H21" s="19">
        <f t="shared" si="1"/>
        <v>18.18762483231162</v>
      </c>
    </row>
    <row r="22" spans="2:8" s="2" customFormat="1" ht="18.75" customHeight="1">
      <c r="B22" s="27"/>
      <c r="C22" s="29" t="s">
        <v>60</v>
      </c>
      <c r="D22" s="17">
        <v>1435.5</v>
      </c>
      <c r="E22" s="17">
        <v>1435.5</v>
      </c>
      <c r="F22" s="17">
        <v>1304.5</v>
      </c>
      <c r="G22" s="19">
        <f t="shared" si="0"/>
        <v>90.874259839777082</v>
      </c>
      <c r="H22" s="19">
        <f t="shared" si="1"/>
        <v>90.874259839777082</v>
      </c>
    </row>
    <row r="23" spans="2:8" s="2" customFormat="1" ht="17.25" customHeight="1">
      <c r="B23" s="27"/>
      <c r="C23" s="29" t="s">
        <v>61</v>
      </c>
      <c r="D23" s="17">
        <v>60294</v>
      </c>
      <c r="E23" s="17">
        <v>60294</v>
      </c>
      <c r="F23" s="17">
        <v>43511.9</v>
      </c>
      <c r="G23" s="19">
        <f t="shared" si="0"/>
        <v>72.166218860914853</v>
      </c>
      <c r="H23" s="19">
        <f t="shared" si="1"/>
        <v>72.166218860914853</v>
      </c>
    </row>
    <row r="24" spans="2:8" ht="29.25" hidden="1" customHeight="1">
      <c r="B24" s="92"/>
      <c r="C24" s="93"/>
      <c r="D24" s="17"/>
      <c r="E24" s="17"/>
      <c r="F24" s="17"/>
      <c r="G24" s="19" t="e">
        <f t="shared" si="0"/>
        <v>#DIV/0!</v>
      </c>
      <c r="H24" s="19" t="e">
        <f t="shared" si="1"/>
        <v>#DIV/0!</v>
      </c>
    </row>
    <row r="25" spans="2:8" ht="36" customHeight="1">
      <c r="B25" s="26"/>
      <c r="C25" s="29" t="s">
        <v>62</v>
      </c>
      <c r="D25" s="19">
        <v>80984</v>
      </c>
      <c r="E25" s="19">
        <v>80984</v>
      </c>
      <c r="F25" s="19">
        <v>73792.3</v>
      </c>
      <c r="G25" s="19">
        <f t="shared" si="0"/>
        <v>91.119603872369865</v>
      </c>
      <c r="H25" s="19">
        <f t="shared" si="1"/>
        <v>91.119603872369865</v>
      </c>
    </row>
    <row r="26" spans="2:8">
      <c r="B26" s="94" t="s">
        <v>80</v>
      </c>
      <c r="C26" s="95"/>
      <c r="D26" s="23">
        <f>D27+D28+D29+D30</f>
        <v>41801</v>
      </c>
      <c r="E26" s="23">
        <f>E27+E28+E29+E30</f>
        <v>41801</v>
      </c>
      <c r="F26" s="22">
        <f>F27+F28+F29+F30</f>
        <v>33487.300000000003</v>
      </c>
      <c r="G26" s="19">
        <f t="shared" si="0"/>
        <v>80.111241357862255</v>
      </c>
      <c r="H26" s="19">
        <f t="shared" si="1"/>
        <v>80.111241357862255</v>
      </c>
    </row>
    <row r="27" spans="2:8">
      <c r="B27" s="26"/>
      <c r="C27" s="29" t="s">
        <v>63</v>
      </c>
      <c r="D27" s="23">
        <v>2250</v>
      </c>
      <c r="E27" s="23">
        <v>2250</v>
      </c>
      <c r="F27" s="22">
        <v>208.2</v>
      </c>
      <c r="G27" s="19">
        <f t="shared" si="0"/>
        <v>9.2533333333333321</v>
      </c>
      <c r="H27" s="19">
        <f t="shared" si="1"/>
        <v>9.2533333333333321</v>
      </c>
    </row>
    <row r="28" spans="2:8">
      <c r="B28" s="26"/>
      <c r="C28" s="29" t="s">
        <v>64</v>
      </c>
      <c r="D28" s="23">
        <v>5111</v>
      </c>
      <c r="E28" s="23">
        <v>5111</v>
      </c>
      <c r="F28" s="22">
        <v>4985.1000000000004</v>
      </c>
      <c r="G28" s="19">
        <f t="shared" si="0"/>
        <v>97.536685580121315</v>
      </c>
      <c r="H28" s="19">
        <f t="shared" si="1"/>
        <v>97.536685580121315</v>
      </c>
    </row>
    <row r="29" spans="2:8" ht="18" customHeight="1">
      <c r="B29" s="26"/>
      <c r="C29" s="29" t="s">
        <v>65</v>
      </c>
      <c r="D29" s="23">
        <v>28000</v>
      </c>
      <c r="E29" s="23">
        <v>28000</v>
      </c>
      <c r="F29" s="22">
        <v>26900</v>
      </c>
      <c r="G29" s="19">
        <f t="shared" si="0"/>
        <v>96.071428571428569</v>
      </c>
      <c r="H29" s="19">
        <f t="shared" si="1"/>
        <v>96.071428571428569</v>
      </c>
    </row>
    <row r="30" spans="2:8">
      <c r="B30" s="26"/>
      <c r="C30" s="29" t="s">
        <v>66</v>
      </c>
      <c r="D30" s="23">
        <v>6440</v>
      </c>
      <c r="E30" s="23">
        <v>6440</v>
      </c>
      <c r="F30" s="22">
        <v>1394</v>
      </c>
      <c r="G30" s="19">
        <f>F30/E30*100</f>
        <v>21.645962732919255</v>
      </c>
      <c r="H30" s="19">
        <f t="shared" si="1"/>
        <v>21.645962732919255</v>
      </c>
    </row>
    <row r="31" spans="2:8">
      <c r="B31" s="100" t="s">
        <v>67</v>
      </c>
      <c r="C31" s="101"/>
      <c r="D31" s="23">
        <f>D32+D33+D34</f>
        <v>115862</v>
      </c>
      <c r="E31" s="23">
        <f>E32+E33+E34</f>
        <v>115862</v>
      </c>
      <c r="F31" s="22">
        <f>F32+F33+F34</f>
        <v>87544.5</v>
      </c>
      <c r="G31" s="19">
        <f t="shared" si="0"/>
        <v>75.559286047194078</v>
      </c>
      <c r="H31" s="19">
        <f>F31/D31*100</f>
        <v>75.559286047194078</v>
      </c>
    </row>
    <row r="32" spans="2:8">
      <c r="B32" s="26"/>
      <c r="C32" s="29" t="s">
        <v>68</v>
      </c>
      <c r="D32" s="23">
        <v>69575</v>
      </c>
      <c r="E32" s="23">
        <v>69575</v>
      </c>
      <c r="F32" s="22">
        <v>43512.6</v>
      </c>
      <c r="G32" s="19">
        <f t="shared" si="0"/>
        <v>62.540567732662588</v>
      </c>
      <c r="H32" s="19">
        <f t="shared" si="1"/>
        <v>62.540567732662588</v>
      </c>
    </row>
    <row r="33" spans="2:8">
      <c r="B33" s="28"/>
      <c r="C33" s="29" t="s">
        <v>69</v>
      </c>
      <c r="D33" s="23">
        <v>600</v>
      </c>
      <c r="E33" s="23">
        <v>600</v>
      </c>
      <c r="F33" s="22">
        <v>300</v>
      </c>
      <c r="G33" s="19">
        <f t="shared" si="0"/>
        <v>50</v>
      </c>
      <c r="H33" s="19">
        <f t="shared" si="1"/>
        <v>50</v>
      </c>
    </row>
    <row r="34" spans="2:8">
      <c r="B34" s="28"/>
      <c r="C34" s="29" t="s">
        <v>70</v>
      </c>
      <c r="D34" s="23">
        <v>45687</v>
      </c>
      <c r="E34" s="23">
        <v>45687</v>
      </c>
      <c r="F34" s="22">
        <v>43731.9</v>
      </c>
      <c r="G34" s="19">
        <f t="shared" si="0"/>
        <v>95.720664521636351</v>
      </c>
      <c r="H34" s="19">
        <f t="shared" si="1"/>
        <v>95.720664521636351</v>
      </c>
    </row>
    <row r="35" spans="2:8" ht="17.25" customHeight="1">
      <c r="B35" s="96" t="s">
        <v>78</v>
      </c>
      <c r="C35" s="97"/>
      <c r="D35" s="23">
        <f>D36+D37+D38</f>
        <v>6175</v>
      </c>
      <c r="E35" s="23">
        <f>E36+E37+E38</f>
        <v>6175</v>
      </c>
      <c r="F35" s="22">
        <f>F36+F37+F38</f>
        <v>4436.3</v>
      </c>
      <c r="G35" s="19">
        <f t="shared" si="0"/>
        <v>71.842914979757083</v>
      </c>
      <c r="H35" s="19">
        <f t="shared" si="1"/>
        <v>71.842914979757083</v>
      </c>
    </row>
    <row r="36" spans="2:8">
      <c r="B36" s="26"/>
      <c r="C36" s="29" t="s">
        <v>73</v>
      </c>
      <c r="D36" s="23">
        <v>250</v>
      </c>
      <c r="E36" s="23">
        <v>250</v>
      </c>
      <c r="F36" s="22">
        <v>100</v>
      </c>
      <c r="G36" s="19">
        <f t="shared" si="0"/>
        <v>40</v>
      </c>
      <c r="H36" s="19">
        <f t="shared" si="1"/>
        <v>40</v>
      </c>
    </row>
    <row r="37" spans="2:8">
      <c r="B37" s="26"/>
      <c r="C37" s="29" t="s">
        <v>71</v>
      </c>
      <c r="D37" s="23">
        <v>2925</v>
      </c>
      <c r="E37" s="23">
        <v>2925</v>
      </c>
      <c r="F37" s="22">
        <v>2890</v>
      </c>
      <c r="G37" s="19">
        <f t="shared" si="0"/>
        <v>98.803418803418808</v>
      </c>
      <c r="H37" s="19">
        <f t="shared" si="1"/>
        <v>98.803418803418808</v>
      </c>
    </row>
    <row r="38" spans="2:8" ht="23.25" customHeight="1">
      <c r="B38" s="26"/>
      <c r="C38" s="29" t="s">
        <v>72</v>
      </c>
      <c r="D38" s="23">
        <v>3000</v>
      </c>
      <c r="E38" s="23">
        <v>3000</v>
      </c>
      <c r="F38" s="22">
        <v>1446.3</v>
      </c>
      <c r="G38" s="19">
        <f t="shared" si="0"/>
        <v>48.209999999999994</v>
      </c>
      <c r="H38" s="19">
        <f t="shared" si="1"/>
        <v>48.209999999999994</v>
      </c>
    </row>
    <row r="39" spans="2:8" ht="24.75" customHeight="1">
      <c r="B39" s="98" t="s">
        <v>79</v>
      </c>
      <c r="C39" s="99"/>
      <c r="D39" s="23">
        <f>D40</f>
        <v>14604.8</v>
      </c>
      <c r="E39" s="23">
        <f>E40</f>
        <v>14604.8</v>
      </c>
      <c r="F39" s="22">
        <f>F40</f>
        <v>0</v>
      </c>
      <c r="G39" s="19">
        <f t="shared" si="0"/>
        <v>0</v>
      </c>
      <c r="H39" s="19">
        <f t="shared" si="1"/>
        <v>0</v>
      </c>
    </row>
    <row r="40" spans="2:8" ht="18.75" customHeight="1">
      <c r="B40" s="26"/>
      <c r="C40" s="30" t="s">
        <v>74</v>
      </c>
      <c r="D40" s="23">
        <v>14604.8</v>
      </c>
      <c r="E40" s="23">
        <v>14604.8</v>
      </c>
      <c r="F40" s="22">
        <v>0</v>
      </c>
      <c r="G40" s="19">
        <f t="shared" si="0"/>
        <v>0</v>
      </c>
      <c r="H40" s="19">
        <f t="shared" si="1"/>
        <v>0</v>
      </c>
    </row>
  </sheetData>
  <mergeCells count="13">
    <mergeCell ref="B16:C16"/>
    <mergeCell ref="B20:C20"/>
    <mergeCell ref="B13:C13"/>
    <mergeCell ref="C1:H2"/>
    <mergeCell ref="C3:H3"/>
    <mergeCell ref="B6:C6"/>
    <mergeCell ref="B7:C7"/>
    <mergeCell ref="B12:C12"/>
    <mergeCell ref="B24:C24"/>
    <mergeCell ref="B26:C26"/>
    <mergeCell ref="B35:C35"/>
    <mergeCell ref="B39:C39"/>
    <mergeCell ref="B31:C3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opLeftCell="A2" workbookViewId="0">
      <selection activeCell="A2" sqref="A1:XFD1048576"/>
    </sheetView>
  </sheetViews>
  <sheetFormatPr defaultRowHeight="15"/>
  <cols>
    <col min="1" max="1" width="3.7109375" customWidth="1"/>
    <col min="2" max="2" width="4.140625" customWidth="1"/>
    <col min="3" max="3" width="40.5703125" customWidth="1"/>
    <col min="4" max="4" width="9.85546875" customWidth="1"/>
    <col min="5" max="5" width="9.42578125" customWidth="1"/>
    <col min="6" max="6" width="9.140625" customWidth="1"/>
    <col min="7" max="7" width="7.7109375" customWidth="1"/>
    <col min="8" max="8" width="6.5703125" customWidth="1"/>
  </cols>
  <sheetData>
    <row r="1" spans="2:8" hidden="1">
      <c r="C1" s="87" t="s">
        <v>113</v>
      </c>
      <c r="D1" s="87"/>
      <c r="E1" s="87"/>
      <c r="F1" s="87"/>
      <c r="G1" s="87"/>
      <c r="H1" s="87"/>
    </row>
    <row r="2" spans="2:8">
      <c r="C2" s="87"/>
      <c r="D2" s="87"/>
      <c r="E2" s="87"/>
      <c r="F2" s="87"/>
      <c r="G2" s="87"/>
      <c r="H2" s="87"/>
    </row>
    <row r="3" spans="2:8" ht="13.5" customHeight="1">
      <c r="C3" s="87" t="s">
        <v>84</v>
      </c>
      <c r="D3" s="87"/>
      <c r="E3" s="87"/>
      <c r="F3" s="87"/>
      <c r="G3" s="87"/>
      <c r="H3" s="87"/>
    </row>
    <row r="4" spans="2:8" ht="5.25" hidden="1" customHeight="1"/>
    <row r="5" spans="2:8" ht="33" customHeight="1">
      <c r="B5" s="1"/>
      <c r="C5" s="31" t="s">
        <v>0</v>
      </c>
      <c r="D5" s="40" t="s">
        <v>1</v>
      </c>
      <c r="E5" s="41" t="s">
        <v>45</v>
      </c>
      <c r="F5" s="24" t="s">
        <v>2</v>
      </c>
      <c r="G5" s="40" t="s">
        <v>3</v>
      </c>
      <c r="H5" s="40" t="s">
        <v>4</v>
      </c>
    </row>
    <row r="6" spans="2:8" ht="24" customHeight="1">
      <c r="B6" s="88" t="s">
        <v>5</v>
      </c>
      <c r="C6" s="89"/>
      <c r="D6" s="19">
        <f>D7+D33+D39+D24</f>
        <v>570706.07000000007</v>
      </c>
      <c r="E6" s="19">
        <f>E7+E33+E39+E24</f>
        <v>137611.68</v>
      </c>
      <c r="F6" s="19">
        <f>F7+F33+F39+F24</f>
        <v>137440.5</v>
      </c>
      <c r="G6" s="19">
        <f>F6/E6*100</f>
        <v>99.875606489216622</v>
      </c>
      <c r="H6" s="19">
        <f>F6/D6*100</f>
        <v>24.082536917821812</v>
      </c>
    </row>
    <row r="7" spans="2:8" ht="24" customHeight="1">
      <c r="B7" s="90" t="s">
        <v>28</v>
      </c>
      <c r="C7" s="91"/>
      <c r="D7" s="19">
        <f>D8+D9+D10+D19+D21+D25</f>
        <v>178477.4</v>
      </c>
      <c r="E7" s="19">
        <f>E8+E9+E10+E19+E21+E25</f>
        <v>39720</v>
      </c>
      <c r="F7" s="19">
        <f>F8+F9+F10+F19+F21+F25+F42</f>
        <v>39748.799999999996</v>
      </c>
      <c r="G7" s="19">
        <f t="shared" ref="G7:G44" si="0">F7/E7*100</f>
        <v>100.07250755287006</v>
      </c>
      <c r="H7" s="19">
        <f t="shared" ref="H7:H44" si="1">F7/D7*100</f>
        <v>22.271055046745413</v>
      </c>
    </row>
    <row r="8" spans="2:8">
      <c r="B8" s="1"/>
      <c r="C8" s="3" t="s">
        <v>6</v>
      </c>
      <c r="D8" s="17">
        <v>22489</v>
      </c>
      <c r="E8" s="17">
        <v>5500</v>
      </c>
      <c r="F8" s="17">
        <v>2373.6999999999998</v>
      </c>
      <c r="G8" s="19">
        <f t="shared" si="0"/>
        <v>43.158181818181809</v>
      </c>
      <c r="H8" s="19">
        <f t="shared" si="1"/>
        <v>10.554937969674063</v>
      </c>
    </row>
    <row r="9" spans="2:8">
      <c r="B9" s="1"/>
      <c r="C9" s="3" t="s">
        <v>7</v>
      </c>
      <c r="D9" s="17">
        <v>53423.4</v>
      </c>
      <c r="E9" s="17">
        <v>12300</v>
      </c>
      <c r="F9" s="17">
        <v>18047.599999999999</v>
      </c>
      <c r="G9" s="19">
        <f t="shared" si="0"/>
        <v>146.72845528455284</v>
      </c>
      <c r="H9" s="19">
        <f t="shared" si="1"/>
        <v>33.78220030922779</v>
      </c>
    </row>
    <row r="10" spans="2:8">
      <c r="B10" s="90" t="s">
        <v>8</v>
      </c>
      <c r="C10" s="91"/>
      <c r="D10" s="17">
        <f>D11+D12+D13+D14+D15+D16+D17+D18</f>
        <v>4465</v>
      </c>
      <c r="E10" s="17">
        <f>E11+E12+E13+E14+E15+E16+E17+E18</f>
        <v>925</v>
      </c>
      <c r="F10" s="17">
        <f>F11+F12+F13+F14+F15+F16+F17+F18</f>
        <v>1944.3</v>
      </c>
      <c r="G10" s="19">
        <f t="shared" si="0"/>
        <v>210.19459459459458</v>
      </c>
      <c r="H10" s="19">
        <f t="shared" si="1"/>
        <v>43.545352743561025</v>
      </c>
    </row>
    <row r="11" spans="2:8">
      <c r="B11" s="1"/>
      <c r="C11" s="3" t="s">
        <v>9</v>
      </c>
      <c r="D11" s="17">
        <v>300</v>
      </c>
      <c r="E11" s="17">
        <v>50</v>
      </c>
      <c r="F11" s="17">
        <v>115</v>
      </c>
      <c r="G11" s="19">
        <f t="shared" si="0"/>
        <v>229.99999999999997</v>
      </c>
      <c r="H11" s="19">
        <f t="shared" si="1"/>
        <v>38.333333333333336</v>
      </c>
    </row>
    <row r="12" spans="2:8">
      <c r="B12" s="1"/>
      <c r="C12" s="3" t="s">
        <v>10</v>
      </c>
      <c r="D12" s="17">
        <v>70</v>
      </c>
      <c r="E12" s="17">
        <v>5</v>
      </c>
      <c r="F12" s="17">
        <v>10</v>
      </c>
      <c r="G12" s="19">
        <f t="shared" si="0"/>
        <v>200</v>
      </c>
      <c r="H12" s="19">
        <f t="shared" si="1"/>
        <v>14.285714285714285</v>
      </c>
    </row>
    <row r="13" spans="2:8" ht="26.25" customHeight="1">
      <c r="B13" s="1"/>
      <c r="C13" s="5" t="s">
        <v>26</v>
      </c>
      <c r="D13" s="17">
        <v>1000</v>
      </c>
      <c r="E13" s="17">
        <v>250</v>
      </c>
      <c r="F13" s="17">
        <v>749.8</v>
      </c>
      <c r="G13" s="19">
        <f t="shared" si="0"/>
        <v>299.91999999999996</v>
      </c>
      <c r="H13" s="19">
        <f t="shared" si="1"/>
        <v>74.97999999999999</v>
      </c>
    </row>
    <row r="14" spans="2:8" ht="42" customHeight="1">
      <c r="B14" s="1"/>
      <c r="C14" s="4" t="s">
        <v>12</v>
      </c>
      <c r="D14" s="17">
        <v>100</v>
      </c>
      <c r="E14" s="17">
        <v>50</v>
      </c>
      <c r="F14" s="17">
        <v>50</v>
      </c>
      <c r="G14" s="19">
        <f t="shared" si="0"/>
        <v>100</v>
      </c>
      <c r="H14" s="19">
        <f t="shared" si="1"/>
        <v>50</v>
      </c>
    </row>
    <row r="15" spans="2:8" ht="27.75" customHeight="1">
      <c r="B15" s="1"/>
      <c r="C15" s="5" t="s">
        <v>11</v>
      </c>
      <c r="D15" s="17">
        <v>2460</v>
      </c>
      <c r="E15" s="17">
        <v>450</v>
      </c>
      <c r="F15" s="17">
        <v>966.5</v>
      </c>
      <c r="G15" s="19">
        <f t="shared" si="0"/>
        <v>214.77777777777777</v>
      </c>
      <c r="H15" s="19">
        <f t="shared" si="1"/>
        <v>39.288617886178862</v>
      </c>
    </row>
    <row r="16" spans="2:8" s="2" customFormat="1" ht="39.75" customHeight="1">
      <c r="B16" s="3"/>
      <c r="C16" s="5" t="s">
        <v>13</v>
      </c>
      <c r="D16" s="17">
        <v>100</v>
      </c>
      <c r="E16" s="17">
        <v>0</v>
      </c>
      <c r="F16" s="17">
        <v>0</v>
      </c>
      <c r="G16" s="19">
        <v>0</v>
      </c>
      <c r="H16" s="19">
        <f t="shared" si="1"/>
        <v>0</v>
      </c>
    </row>
    <row r="17" spans="2:8" ht="18.75" customHeight="1">
      <c r="B17" s="1"/>
      <c r="C17" s="3" t="s">
        <v>27</v>
      </c>
      <c r="D17" s="17">
        <v>335</v>
      </c>
      <c r="E17" s="17">
        <v>70</v>
      </c>
      <c r="F17" s="17">
        <v>53</v>
      </c>
      <c r="G17" s="19">
        <f t="shared" si="0"/>
        <v>75.714285714285708</v>
      </c>
      <c r="H17" s="19">
        <f t="shared" si="1"/>
        <v>15.82089552238806</v>
      </c>
    </row>
    <row r="18" spans="2:8" s="2" customFormat="1" ht="41.25" customHeight="1">
      <c r="B18" s="3"/>
      <c r="C18" s="5" t="s">
        <v>14</v>
      </c>
      <c r="D18" s="23">
        <v>100</v>
      </c>
      <c r="E18" s="23">
        <v>50</v>
      </c>
      <c r="F18" s="17">
        <v>0</v>
      </c>
      <c r="G18" s="19">
        <f t="shared" si="0"/>
        <v>0</v>
      </c>
      <c r="H18" s="19">
        <f t="shared" si="1"/>
        <v>0</v>
      </c>
    </row>
    <row r="19" spans="2:8" ht="21.75" customHeight="1">
      <c r="B19" s="114" t="s">
        <v>43</v>
      </c>
      <c r="C19" s="115"/>
      <c r="D19" s="23">
        <v>1700</v>
      </c>
      <c r="E19" s="23">
        <v>300</v>
      </c>
      <c r="F19" s="17">
        <v>1047.3</v>
      </c>
      <c r="G19" s="19">
        <f t="shared" si="0"/>
        <v>349.09999999999997</v>
      </c>
      <c r="H19" s="19">
        <f t="shared" si="1"/>
        <v>61.60588235294118</v>
      </c>
    </row>
    <row r="20" spans="2:8" ht="29.25" hidden="1" customHeight="1">
      <c r="B20" s="114" t="s">
        <v>33</v>
      </c>
      <c r="C20" s="115"/>
      <c r="D20" s="23"/>
      <c r="E20" s="23"/>
      <c r="F20" s="17"/>
      <c r="G20" s="19" t="e">
        <f t="shared" si="0"/>
        <v>#DIV/0!</v>
      </c>
      <c r="H20" s="19" t="e">
        <f t="shared" si="1"/>
        <v>#DIV/0!</v>
      </c>
    </row>
    <row r="21" spans="2:8" ht="18" customHeight="1">
      <c r="B21" s="114" t="s">
        <v>32</v>
      </c>
      <c r="C21" s="115"/>
      <c r="D21" s="23">
        <f>D22+D23</f>
        <v>57000</v>
      </c>
      <c r="E21" s="23">
        <f>E22+E23</f>
        <v>13500</v>
      </c>
      <c r="F21" s="17">
        <f>F22+F23</f>
        <v>7753.9</v>
      </c>
      <c r="G21" s="19">
        <f t="shared" si="0"/>
        <v>57.436296296296298</v>
      </c>
      <c r="H21" s="19">
        <f t="shared" si="1"/>
        <v>13.603333333333333</v>
      </c>
    </row>
    <row r="22" spans="2:8" ht="39" customHeight="1">
      <c r="B22" s="1"/>
      <c r="C22" s="6" t="s">
        <v>15</v>
      </c>
      <c r="D22" s="22">
        <v>51000</v>
      </c>
      <c r="E22" s="22">
        <v>12500</v>
      </c>
      <c r="F22" s="19">
        <v>5942.9</v>
      </c>
      <c r="G22" s="19">
        <f t="shared" si="0"/>
        <v>47.543199999999999</v>
      </c>
      <c r="H22" s="19">
        <f t="shared" si="1"/>
        <v>11.652745098039215</v>
      </c>
    </row>
    <row r="23" spans="2:8" ht="31.5" customHeight="1" thickBot="1">
      <c r="B23" s="1"/>
      <c r="C23" s="7" t="s">
        <v>85</v>
      </c>
      <c r="D23" s="22">
        <v>6000</v>
      </c>
      <c r="E23" s="22">
        <v>1000</v>
      </c>
      <c r="F23" s="22">
        <v>1811</v>
      </c>
      <c r="G23" s="19">
        <f t="shared" si="0"/>
        <v>181.1</v>
      </c>
      <c r="H23" s="19">
        <f t="shared" si="1"/>
        <v>30.183333333333334</v>
      </c>
    </row>
    <row r="24" spans="2:8">
      <c r="B24" s="83" t="s">
        <v>19</v>
      </c>
      <c r="C24" s="84"/>
      <c r="D24" s="23">
        <v>3475.27</v>
      </c>
      <c r="E24" s="23">
        <v>855</v>
      </c>
      <c r="F24" s="24">
        <v>695.1</v>
      </c>
      <c r="G24" s="19">
        <f t="shared" si="0"/>
        <v>81.298245614035096</v>
      </c>
      <c r="H24" s="19">
        <f t="shared" si="1"/>
        <v>20.001323638163367</v>
      </c>
    </row>
    <row r="25" spans="2:8">
      <c r="B25" s="81" t="s">
        <v>18</v>
      </c>
      <c r="C25" s="82"/>
      <c r="D25" s="25">
        <f>D26+D27+D28+D29+D30+D31+D32</f>
        <v>39400</v>
      </c>
      <c r="E25" s="25">
        <f>E26+E27+E28+E29+E30+E31+E32</f>
        <v>7195</v>
      </c>
      <c r="F25" s="22">
        <f>F26+F27+F28+F29+F30+F31+F32</f>
        <v>4866.2</v>
      </c>
      <c r="G25" s="22">
        <f t="shared" si="0"/>
        <v>67.633078526754687</v>
      </c>
      <c r="H25" s="22">
        <f t="shared" si="1"/>
        <v>12.350761421319795</v>
      </c>
    </row>
    <row r="26" spans="2:8" ht="24.75" customHeight="1">
      <c r="B26" s="1"/>
      <c r="C26" s="5" t="s">
        <v>38</v>
      </c>
      <c r="D26" s="23">
        <v>250</v>
      </c>
      <c r="E26" s="23">
        <v>25</v>
      </c>
      <c r="F26" s="22">
        <v>104</v>
      </c>
      <c r="G26" s="22">
        <f t="shared" si="0"/>
        <v>416</v>
      </c>
      <c r="H26" s="22">
        <f t="shared" si="1"/>
        <v>41.6</v>
      </c>
    </row>
    <row r="27" spans="2:8">
      <c r="B27" s="1"/>
      <c r="C27" s="3" t="s">
        <v>34</v>
      </c>
      <c r="D27" s="23">
        <v>18000</v>
      </c>
      <c r="E27" s="23">
        <v>3500</v>
      </c>
      <c r="F27" s="22">
        <v>1900.4</v>
      </c>
      <c r="G27" s="22">
        <f t="shared" si="0"/>
        <v>54.297142857142852</v>
      </c>
      <c r="H27" s="22">
        <f t="shared" si="1"/>
        <v>10.557777777777778</v>
      </c>
    </row>
    <row r="28" spans="2:8">
      <c r="B28" s="1"/>
      <c r="C28" s="16" t="s">
        <v>37</v>
      </c>
      <c r="D28" s="23">
        <v>1600</v>
      </c>
      <c r="E28" s="23">
        <v>250</v>
      </c>
      <c r="F28" s="22">
        <v>381</v>
      </c>
      <c r="G28" s="22">
        <f t="shared" si="0"/>
        <v>152.4</v>
      </c>
      <c r="H28" s="22">
        <f t="shared" si="1"/>
        <v>23.8125</v>
      </c>
    </row>
    <row r="29" spans="2:8">
      <c r="B29" s="1"/>
      <c r="C29" s="16" t="s">
        <v>35</v>
      </c>
      <c r="D29" s="23">
        <v>12000</v>
      </c>
      <c r="E29" s="23">
        <v>1200</v>
      </c>
      <c r="F29" s="22">
        <v>1094.8</v>
      </c>
      <c r="G29" s="22">
        <f t="shared" si="0"/>
        <v>91.233333333333334</v>
      </c>
      <c r="H29" s="22">
        <f t="shared" si="1"/>
        <v>9.1233333333333331</v>
      </c>
    </row>
    <row r="30" spans="2:8">
      <c r="B30" s="1"/>
      <c r="C30" s="16" t="s">
        <v>36</v>
      </c>
      <c r="D30" s="23">
        <v>6500</v>
      </c>
      <c r="E30" s="23">
        <v>2000</v>
      </c>
      <c r="F30" s="22">
        <v>486</v>
      </c>
      <c r="G30" s="22">
        <f t="shared" si="0"/>
        <v>24.3</v>
      </c>
      <c r="H30" s="22">
        <f t="shared" si="1"/>
        <v>7.476923076923077</v>
      </c>
    </row>
    <row r="31" spans="2:8">
      <c r="B31" s="1"/>
      <c r="C31" s="16" t="s">
        <v>39</v>
      </c>
      <c r="D31" s="23">
        <v>50</v>
      </c>
      <c r="E31" s="23">
        <v>20</v>
      </c>
      <c r="F31" s="22">
        <v>0</v>
      </c>
      <c r="G31" s="22">
        <f t="shared" si="0"/>
        <v>0</v>
      </c>
      <c r="H31" s="22">
        <f t="shared" si="1"/>
        <v>0</v>
      </c>
    </row>
    <row r="32" spans="2:8" ht="28.5" customHeight="1">
      <c r="B32" s="18"/>
      <c r="C32" s="6" t="s">
        <v>17</v>
      </c>
      <c r="D32" s="23">
        <v>1000</v>
      </c>
      <c r="E32" s="23">
        <v>200</v>
      </c>
      <c r="F32" s="22">
        <v>900</v>
      </c>
      <c r="G32" s="22">
        <f t="shared" si="0"/>
        <v>450</v>
      </c>
      <c r="H32" s="22">
        <f t="shared" si="1"/>
        <v>90</v>
      </c>
    </row>
    <row r="33" spans="2:8" ht="29.25" customHeight="1">
      <c r="B33" s="85" t="s">
        <v>20</v>
      </c>
      <c r="C33" s="86"/>
      <c r="D33" s="23">
        <f>D34+D35+D36+D37+D38</f>
        <v>388753.4</v>
      </c>
      <c r="E33" s="23">
        <f>E34+E35+E36+E37+E38</f>
        <v>97036.68</v>
      </c>
      <c r="F33" s="22">
        <f>F34+F35+F36+F37+F38</f>
        <v>96996.599999999991</v>
      </c>
      <c r="G33" s="22">
        <f t="shared" si="0"/>
        <v>99.958696031232719</v>
      </c>
      <c r="H33" s="22">
        <f t="shared" si="1"/>
        <v>24.950675672547167</v>
      </c>
    </row>
    <row r="34" spans="2:8">
      <c r="B34" s="1"/>
      <c r="C34" s="5" t="s">
        <v>44</v>
      </c>
      <c r="D34" s="23">
        <v>385719.5</v>
      </c>
      <c r="E34" s="23">
        <v>96429.9</v>
      </c>
      <c r="F34" s="22">
        <v>96429.9</v>
      </c>
      <c r="G34" s="22">
        <f t="shared" si="0"/>
        <v>100</v>
      </c>
      <c r="H34" s="22">
        <f t="shared" si="1"/>
        <v>25.000006481393861</v>
      </c>
    </row>
    <row r="35" spans="2:8" ht="28.5" hidden="1">
      <c r="B35" s="1"/>
      <c r="C35" s="9" t="s">
        <v>21</v>
      </c>
      <c r="D35" s="23">
        <v>0</v>
      </c>
      <c r="E35" s="23">
        <v>0</v>
      </c>
      <c r="F35" s="22">
        <v>0</v>
      </c>
      <c r="G35" s="22" t="e">
        <f t="shared" si="0"/>
        <v>#DIV/0!</v>
      </c>
      <c r="H35" s="22" t="e">
        <f t="shared" si="1"/>
        <v>#DIV/0!</v>
      </c>
    </row>
    <row r="36" spans="2:8" hidden="1">
      <c r="B36" s="1"/>
      <c r="C36" s="3" t="s">
        <v>22</v>
      </c>
      <c r="D36" s="23">
        <v>0</v>
      </c>
      <c r="E36" s="23">
        <v>0</v>
      </c>
      <c r="F36" s="22">
        <v>0</v>
      </c>
      <c r="G36" s="22" t="e">
        <f t="shared" si="0"/>
        <v>#DIV/0!</v>
      </c>
      <c r="H36" s="22" t="e">
        <f t="shared" si="1"/>
        <v>#DIV/0!</v>
      </c>
    </row>
    <row r="37" spans="2:8">
      <c r="B37" s="1"/>
      <c r="C37" s="3" t="s">
        <v>29</v>
      </c>
      <c r="D37" s="23">
        <v>3033.9</v>
      </c>
      <c r="E37" s="23">
        <v>606.78</v>
      </c>
      <c r="F37" s="22">
        <v>566.70000000000005</v>
      </c>
      <c r="G37" s="22">
        <f t="shared" si="0"/>
        <v>93.394640561653333</v>
      </c>
      <c r="H37" s="22">
        <f t="shared" si="1"/>
        <v>18.678928112330663</v>
      </c>
    </row>
    <row r="38" spans="2:8" ht="31.5" hidden="1" customHeight="1">
      <c r="B38" s="1"/>
      <c r="C38" s="14" t="s">
        <v>24</v>
      </c>
      <c r="D38" s="23">
        <v>0</v>
      </c>
      <c r="E38" s="23">
        <v>0</v>
      </c>
      <c r="F38" s="22"/>
      <c r="G38" s="22" t="e">
        <f t="shared" si="0"/>
        <v>#DIV/0!</v>
      </c>
      <c r="H38" s="22" t="e">
        <f t="shared" si="1"/>
        <v>#DIV/0!</v>
      </c>
    </row>
    <row r="39" spans="2:8" ht="23.25" hidden="1" customHeight="1">
      <c r="B39" s="79" t="s">
        <v>30</v>
      </c>
      <c r="C39" s="80"/>
      <c r="D39" s="23">
        <f>D40</f>
        <v>0</v>
      </c>
      <c r="E39" s="23">
        <f>E40</f>
        <v>0</v>
      </c>
      <c r="F39" s="22">
        <f>F40</f>
        <v>0</v>
      </c>
      <c r="G39" s="22" t="e">
        <f t="shared" si="0"/>
        <v>#DIV/0!</v>
      </c>
      <c r="H39" s="22" t="e">
        <f t="shared" si="1"/>
        <v>#DIV/0!</v>
      </c>
    </row>
    <row r="40" spans="2:8" ht="18.75" hidden="1" customHeight="1">
      <c r="B40" s="15"/>
      <c r="C40" s="2" t="s">
        <v>25</v>
      </c>
      <c r="D40" s="23">
        <v>0</v>
      </c>
      <c r="E40" s="23">
        <v>0</v>
      </c>
      <c r="F40" s="22"/>
      <c r="G40" s="22" t="e">
        <f t="shared" si="0"/>
        <v>#DIV/0!</v>
      </c>
      <c r="H40" s="22" t="e">
        <f t="shared" si="1"/>
        <v>#DIV/0!</v>
      </c>
    </row>
    <row r="41" spans="2:8" ht="43.5" hidden="1">
      <c r="B41" s="1"/>
      <c r="C41" s="5" t="s">
        <v>23</v>
      </c>
      <c r="D41" s="23">
        <v>0</v>
      </c>
      <c r="E41" s="23">
        <v>0</v>
      </c>
      <c r="F41" s="22"/>
      <c r="G41" s="22" t="e">
        <f t="shared" si="0"/>
        <v>#DIV/0!</v>
      </c>
      <c r="H41" s="22" t="e">
        <f t="shared" si="1"/>
        <v>#DIV/0!</v>
      </c>
    </row>
    <row r="42" spans="2:8">
      <c r="B42" s="1"/>
      <c r="C42" s="3" t="s">
        <v>40</v>
      </c>
      <c r="D42" s="24"/>
      <c r="E42" s="24"/>
      <c r="F42" s="22">
        <v>3715.8</v>
      </c>
      <c r="G42" s="22"/>
      <c r="H42" s="22"/>
    </row>
    <row r="43" spans="2:8">
      <c r="B43" s="1"/>
      <c r="C43" s="3" t="s">
        <v>82</v>
      </c>
      <c r="D43" s="24">
        <v>146320.70000000001</v>
      </c>
      <c r="E43" s="24">
        <v>146320.70000000001</v>
      </c>
      <c r="F43" s="24">
        <v>146320.70000000001</v>
      </c>
      <c r="G43" s="22">
        <f t="shared" si="0"/>
        <v>100</v>
      </c>
      <c r="H43" s="22">
        <f t="shared" si="1"/>
        <v>100</v>
      </c>
    </row>
    <row r="44" spans="2:8">
      <c r="B44" s="75" t="s">
        <v>83</v>
      </c>
      <c r="C44" s="76"/>
      <c r="D44" s="33">
        <f>D6+D43</f>
        <v>717026.77</v>
      </c>
      <c r="E44" s="33">
        <f>E6+E43</f>
        <v>283932.38</v>
      </c>
      <c r="F44" s="32">
        <f>F6+F43</f>
        <v>283761.2</v>
      </c>
      <c r="G44" s="22">
        <f t="shared" si="0"/>
        <v>99.939710997386072</v>
      </c>
      <c r="H44" s="22">
        <f t="shared" si="1"/>
        <v>39.574700955725824</v>
      </c>
    </row>
  </sheetData>
  <mergeCells count="13">
    <mergeCell ref="B44:C44"/>
    <mergeCell ref="B20:C20"/>
    <mergeCell ref="B21:C21"/>
    <mergeCell ref="B24:C24"/>
    <mergeCell ref="B25:C25"/>
    <mergeCell ref="B33:C33"/>
    <mergeCell ref="B39:C39"/>
    <mergeCell ref="B19:C19"/>
    <mergeCell ref="C1:H2"/>
    <mergeCell ref="C3:H3"/>
    <mergeCell ref="B6:C6"/>
    <mergeCell ref="B7:C7"/>
    <mergeCell ref="B10:C10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opLeftCell="A2" workbookViewId="0">
      <selection activeCell="A2" sqref="A1:XFD1048576"/>
    </sheetView>
  </sheetViews>
  <sheetFormatPr defaultRowHeight="15"/>
  <cols>
    <col min="1" max="1" width="3.7109375" customWidth="1"/>
    <col min="2" max="2" width="4.140625" customWidth="1"/>
    <col min="3" max="3" width="37.7109375" customWidth="1"/>
    <col min="4" max="5" width="9.28515625" customWidth="1"/>
    <col min="6" max="6" width="9.7109375" customWidth="1"/>
    <col min="7" max="7" width="6.42578125" customWidth="1"/>
    <col min="8" max="8" width="7" customWidth="1"/>
  </cols>
  <sheetData>
    <row r="1" spans="2:8" hidden="1">
      <c r="C1" s="87" t="s">
        <v>47</v>
      </c>
      <c r="D1" s="87"/>
      <c r="E1" s="87"/>
      <c r="F1" s="87"/>
      <c r="G1" s="87"/>
      <c r="H1" s="87"/>
    </row>
    <row r="2" spans="2:8">
      <c r="C2" s="87"/>
      <c r="D2" s="87"/>
      <c r="E2" s="87"/>
      <c r="F2" s="87"/>
      <c r="G2" s="87"/>
      <c r="H2" s="87"/>
    </row>
    <row r="3" spans="2:8" ht="13.5" customHeight="1">
      <c r="C3" s="87" t="s">
        <v>84</v>
      </c>
      <c r="D3" s="87"/>
      <c r="E3" s="87"/>
      <c r="F3" s="87"/>
      <c r="G3" s="87"/>
      <c r="H3" s="87"/>
    </row>
    <row r="4" spans="2:8" ht="5.25" hidden="1" customHeight="1"/>
    <row r="5" spans="2:8" ht="39.75" customHeight="1">
      <c r="B5" s="1"/>
      <c r="C5" s="31" t="s">
        <v>46</v>
      </c>
      <c r="D5" s="38" t="s">
        <v>1</v>
      </c>
      <c r="E5" s="37" t="s">
        <v>45</v>
      </c>
      <c r="F5" s="39" t="s">
        <v>2</v>
      </c>
      <c r="G5" s="37" t="s">
        <v>3</v>
      </c>
      <c r="H5" s="37" t="s">
        <v>4</v>
      </c>
    </row>
    <row r="6" spans="2:8" ht="24" customHeight="1">
      <c r="B6" s="108" t="s">
        <v>48</v>
      </c>
      <c r="C6" s="109"/>
      <c r="D6" s="19">
        <f>D7+D12+D13+D17+D21+D27+D32+D36+D40</f>
        <v>717026.89999999991</v>
      </c>
      <c r="E6" s="19">
        <f>E7+E12+E13+E17+E21+E27+E32+E36+E40</f>
        <v>283932.3</v>
      </c>
      <c r="F6" s="19">
        <f>F7+F12+F13+F17+F21+F27+F32+F36+F40</f>
        <v>120681.9</v>
      </c>
      <c r="G6" s="19">
        <f>F6/E6*100</f>
        <v>42.503758818563433</v>
      </c>
      <c r="H6" s="19">
        <f>F6/D6*100</f>
        <v>16.830874824919402</v>
      </c>
    </row>
    <row r="7" spans="2:8" ht="21.75" customHeight="1">
      <c r="B7" s="116" t="s">
        <v>49</v>
      </c>
      <c r="C7" s="117"/>
      <c r="D7" s="19">
        <f>D8+D9+D10+D11</f>
        <v>180329.4</v>
      </c>
      <c r="E7" s="19">
        <f>E8+E9+E10+E11</f>
        <v>69033.899999999994</v>
      </c>
      <c r="F7" s="19">
        <f>F8+F9+F10+F11</f>
        <v>44845.5</v>
      </c>
      <c r="G7" s="19">
        <f t="shared" ref="G7:G41" si="0">F7/E7*100</f>
        <v>64.961562362839132</v>
      </c>
      <c r="H7" s="19">
        <f t="shared" ref="H7:H41" si="1">F7/D7*100</f>
        <v>24.868657024312178</v>
      </c>
    </row>
    <row r="8" spans="2:8" ht="25.5">
      <c r="B8" s="26"/>
      <c r="C8" s="29" t="s">
        <v>50</v>
      </c>
      <c r="D8" s="17">
        <v>158354.70000000001</v>
      </c>
      <c r="E8" s="17">
        <v>56328.9</v>
      </c>
      <c r="F8" s="17">
        <v>42649.3</v>
      </c>
      <c r="G8" s="19">
        <f t="shared" si="0"/>
        <v>75.714775186449586</v>
      </c>
      <c r="H8" s="19">
        <f t="shared" si="1"/>
        <v>26.932765494172262</v>
      </c>
    </row>
    <row r="9" spans="2:8">
      <c r="B9" s="26"/>
      <c r="C9" s="29" t="s">
        <v>51</v>
      </c>
      <c r="D9" s="17">
        <v>3475.3</v>
      </c>
      <c r="E9" s="17">
        <v>855</v>
      </c>
      <c r="F9" s="17">
        <v>710</v>
      </c>
      <c r="G9" s="19">
        <f t="shared" si="0"/>
        <v>83.040935672514621</v>
      </c>
      <c r="H9" s="19">
        <f t="shared" si="1"/>
        <v>20.429890944666646</v>
      </c>
    </row>
    <row r="10" spans="2:8" ht="38.25">
      <c r="B10" s="26"/>
      <c r="C10" s="29" t="s">
        <v>52</v>
      </c>
      <c r="D10" s="17">
        <v>17499.400000000001</v>
      </c>
      <c r="E10" s="17">
        <v>11650</v>
      </c>
      <c r="F10" s="17">
        <v>1396.2</v>
      </c>
      <c r="G10" s="19">
        <f t="shared" si="0"/>
        <v>11.984549356223177</v>
      </c>
      <c r="H10" s="19">
        <f t="shared" si="1"/>
        <v>7.978559264889082</v>
      </c>
    </row>
    <row r="11" spans="2:8" ht="38.25">
      <c r="B11" s="26"/>
      <c r="C11" s="29" t="s">
        <v>53</v>
      </c>
      <c r="D11" s="17">
        <v>1000</v>
      </c>
      <c r="E11" s="17">
        <v>200</v>
      </c>
      <c r="F11" s="17">
        <v>90</v>
      </c>
      <c r="G11" s="19">
        <f t="shared" si="0"/>
        <v>45</v>
      </c>
      <c r="H11" s="19">
        <f t="shared" si="1"/>
        <v>9</v>
      </c>
    </row>
    <row r="12" spans="2:8">
      <c r="B12" s="112" t="s">
        <v>54</v>
      </c>
      <c r="C12" s="113"/>
      <c r="D12" s="17">
        <v>2000</v>
      </c>
      <c r="E12" s="17">
        <v>500</v>
      </c>
      <c r="F12" s="17">
        <v>0</v>
      </c>
      <c r="G12" s="19">
        <f t="shared" si="0"/>
        <v>0</v>
      </c>
      <c r="H12" s="19">
        <f t="shared" si="1"/>
        <v>0</v>
      </c>
    </row>
    <row r="13" spans="2:8">
      <c r="B13" s="106" t="s">
        <v>75</v>
      </c>
      <c r="C13" s="107"/>
      <c r="D13" s="17">
        <f>D14+D15+D16</f>
        <v>33472.699999999997</v>
      </c>
      <c r="E13" s="17">
        <f>E14+E15+E16</f>
        <v>31472.6</v>
      </c>
      <c r="F13" s="17">
        <f>F15+F16</f>
        <v>8002.1</v>
      </c>
      <c r="G13" s="19">
        <f t="shared" si="0"/>
        <v>25.425608306908231</v>
      </c>
      <c r="H13" s="19">
        <f t="shared" si="1"/>
        <v>23.906347560848097</v>
      </c>
    </row>
    <row r="14" spans="2:8">
      <c r="B14" s="35"/>
      <c r="C14" s="36" t="s">
        <v>86</v>
      </c>
      <c r="D14" s="17">
        <v>15000</v>
      </c>
      <c r="E14" s="17">
        <v>15000</v>
      </c>
      <c r="F14" s="17">
        <v>0</v>
      </c>
      <c r="G14" s="19"/>
      <c r="H14" s="19"/>
    </row>
    <row r="15" spans="2:8" ht="17.25" customHeight="1">
      <c r="B15" s="26"/>
      <c r="C15" s="34" t="s">
        <v>55</v>
      </c>
      <c r="D15" s="17">
        <v>28472.7</v>
      </c>
      <c r="E15" s="17">
        <v>26472.6</v>
      </c>
      <c r="F15" s="17">
        <v>8472</v>
      </c>
      <c r="G15" s="19">
        <f t="shared" si="0"/>
        <v>32.002901112848761</v>
      </c>
      <c r="H15" s="19">
        <f t="shared" si="1"/>
        <v>29.754817772813958</v>
      </c>
    </row>
    <row r="16" spans="2:8" ht="19.5" customHeight="1">
      <c r="B16" s="26"/>
      <c r="C16" s="29" t="s">
        <v>77</v>
      </c>
      <c r="D16" s="17">
        <v>-10000</v>
      </c>
      <c r="E16" s="17">
        <v>-10000</v>
      </c>
      <c r="F16" s="17">
        <v>-469.9</v>
      </c>
      <c r="G16" s="19">
        <f t="shared" si="0"/>
        <v>4.6989999999999998</v>
      </c>
      <c r="H16" s="19">
        <f t="shared" si="1"/>
        <v>4.6989999999999998</v>
      </c>
    </row>
    <row r="17" spans="2:8" ht="21.75" customHeight="1">
      <c r="B17" s="102" t="s">
        <v>76</v>
      </c>
      <c r="C17" s="103"/>
      <c r="D17" s="17">
        <f>D18+D19+D20</f>
        <v>76000</v>
      </c>
      <c r="E17" s="17">
        <f>E18+E19+E20</f>
        <v>34100</v>
      </c>
      <c r="F17" s="17">
        <f>F18+F19+F20</f>
        <v>8143</v>
      </c>
      <c r="G17" s="19">
        <f t="shared" si="0"/>
        <v>23.879765395894427</v>
      </c>
      <c r="H17" s="19">
        <f t="shared" si="1"/>
        <v>10.714473684210526</v>
      </c>
    </row>
    <row r="18" spans="2:8" ht="17.25" customHeight="1">
      <c r="B18" s="26"/>
      <c r="C18" s="29" t="s">
        <v>56</v>
      </c>
      <c r="D18" s="17">
        <v>47000</v>
      </c>
      <c r="E18" s="17">
        <v>12000</v>
      </c>
      <c r="F18" s="17">
        <v>8143</v>
      </c>
      <c r="G18" s="19">
        <f t="shared" si="0"/>
        <v>67.858333333333334</v>
      </c>
      <c r="H18" s="19">
        <f t="shared" si="1"/>
        <v>17.325531914893617</v>
      </c>
    </row>
    <row r="19" spans="2:8" ht="16.5" customHeight="1">
      <c r="B19" s="26"/>
      <c r="C19" s="29" t="s">
        <v>57</v>
      </c>
      <c r="D19" s="17">
        <v>1000</v>
      </c>
      <c r="E19" s="17">
        <v>200</v>
      </c>
      <c r="F19" s="17"/>
      <c r="G19" s="19">
        <f>F19/E19*100</f>
        <v>0</v>
      </c>
      <c r="H19" s="19">
        <f t="shared" si="1"/>
        <v>0</v>
      </c>
    </row>
    <row r="20" spans="2:8" s="2" customFormat="1" ht="27" customHeight="1">
      <c r="B20" s="27"/>
      <c r="C20" s="29" t="s">
        <v>58</v>
      </c>
      <c r="D20" s="17">
        <v>28000</v>
      </c>
      <c r="E20" s="17">
        <v>21900</v>
      </c>
      <c r="F20" s="17"/>
      <c r="G20" s="19">
        <f t="shared" si="0"/>
        <v>0</v>
      </c>
      <c r="H20" s="19">
        <f t="shared" si="1"/>
        <v>0</v>
      </c>
    </row>
    <row r="21" spans="2:8" ht="25.5" customHeight="1">
      <c r="B21" s="104" t="s">
        <v>81</v>
      </c>
      <c r="C21" s="105"/>
      <c r="D21" s="17">
        <f>D22+D23+D24+D26</f>
        <v>160559.1</v>
      </c>
      <c r="E21" s="17">
        <f>E22+E23+E24+E26</f>
        <v>87185.8</v>
      </c>
      <c r="F21" s="17">
        <f>F22+F23+F24+F26</f>
        <v>21494.5</v>
      </c>
      <c r="G21" s="19">
        <f t="shared" si="0"/>
        <v>24.653670666553499</v>
      </c>
      <c r="H21" s="19">
        <f>F21/D21*100</f>
        <v>13.387282315359267</v>
      </c>
    </row>
    <row r="22" spans="2:8" s="2" customFormat="1" ht="18.75" customHeight="1">
      <c r="B22" s="27"/>
      <c r="C22" s="29" t="s">
        <v>59</v>
      </c>
      <c r="D22" s="17">
        <v>18000</v>
      </c>
      <c r="E22" s="17">
        <v>15600</v>
      </c>
      <c r="F22" s="17">
        <v>0</v>
      </c>
      <c r="G22" s="19">
        <f t="shared" si="0"/>
        <v>0</v>
      </c>
      <c r="H22" s="19">
        <f t="shared" si="1"/>
        <v>0</v>
      </c>
    </row>
    <row r="23" spans="2:8" s="2" customFormat="1" ht="18.75" customHeight="1">
      <c r="B23" s="27"/>
      <c r="C23" s="29" t="s">
        <v>60</v>
      </c>
      <c r="D23" s="17">
        <v>16649</v>
      </c>
      <c r="E23" s="17">
        <v>15349</v>
      </c>
      <c r="F23" s="17">
        <v>0</v>
      </c>
      <c r="G23" s="19">
        <f t="shared" si="0"/>
        <v>0</v>
      </c>
      <c r="H23" s="19">
        <f t="shared" si="1"/>
        <v>0</v>
      </c>
    </row>
    <row r="24" spans="2:8" s="2" customFormat="1" ht="17.25" customHeight="1">
      <c r="B24" s="27"/>
      <c r="C24" s="29" t="s">
        <v>61</v>
      </c>
      <c r="D24" s="17">
        <v>39000.1</v>
      </c>
      <c r="E24" s="17">
        <v>35800.1</v>
      </c>
      <c r="F24" s="17">
        <v>8000</v>
      </c>
      <c r="G24" s="19">
        <f t="shared" si="0"/>
        <v>22.346306295233813</v>
      </c>
      <c r="H24" s="19">
        <f t="shared" si="1"/>
        <v>20.512767915979705</v>
      </c>
    </row>
    <row r="25" spans="2:8" ht="29.25" hidden="1" customHeight="1">
      <c r="B25" s="92"/>
      <c r="C25" s="93"/>
      <c r="D25" s="17"/>
      <c r="E25" s="17"/>
      <c r="F25" s="17"/>
      <c r="G25" s="19" t="e">
        <f t="shared" si="0"/>
        <v>#DIV/0!</v>
      </c>
      <c r="H25" s="19" t="e">
        <f t="shared" si="1"/>
        <v>#DIV/0!</v>
      </c>
    </row>
    <row r="26" spans="2:8" ht="36" customHeight="1">
      <c r="B26" s="26"/>
      <c r="C26" s="29" t="s">
        <v>62</v>
      </c>
      <c r="D26" s="19">
        <v>86910</v>
      </c>
      <c r="E26" s="19">
        <v>20436.7</v>
      </c>
      <c r="F26" s="19">
        <v>13494.5</v>
      </c>
      <c r="G26" s="19">
        <f t="shared" si="0"/>
        <v>66.030719245279329</v>
      </c>
      <c r="H26" s="19">
        <f t="shared" si="1"/>
        <v>15.526981935335405</v>
      </c>
    </row>
    <row r="27" spans="2:8">
      <c r="B27" s="94" t="s">
        <v>80</v>
      </c>
      <c r="C27" s="95"/>
      <c r="D27" s="23">
        <f>D28+D29+D30+D31</f>
        <v>44810</v>
      </c>
      <c r="E27" s="23">
        <f>E28+E29+E30+E31</f>
        <v>11705</v>
      </c>
      <c r="F27" s="22">
        <f>F28+F29+F30+F31</f>
        <v>10727.2</v>
      </c>
      <c r="G27" s="19">
        <f t="shared" si="0"/>
        <v>91.646304997864164</v>
      </c>
      <c r="H27" s="19">
        <f t="shared" si="1"/>
        <v>23.939299263557242</v>
      </c>
    </row>
    <row r="28" spans="2:8">
      <c r="B28" s="26"/>
      <c r="C28" s="29" t="s">
        <v>63</v>
      </c>
      <c r="D28" s="23">
        <v>2250</v>
      </c>
      <c r="E28" s="23">
        <v>450</v>
      </c>
      <c r="F28" s="22">
        <v>178.1</v>
      </c>
      <c r="G28" s="19">
        <f t="shared" si="0"/>
        <v>39.577777777777776</v>
      </c>
      <c r="H28" s="19">
        <f t="shared" si="1"/>
        <v>7.9155555555555548</v>
      </c>
    </row>
    <row r="29" spans="2:8">
      <c r="B29" s="26"/>
      <c r="C29" s="29" t="s">
        <v>64</v>
      </c>
      <c r="D29" s="23">
        <v>5120</v>
      </c>
      <c r="E29" s="23">
        <v>1505</v>
      </c>
      <c r="F29" s="22">
        <v>1337.6</v>
      </c>
      <c r="G29" s="19">
        <f t="shared" si="0"/>
        <v>88.877076411960132</v>
      </c>
      <c r="H29" s="19">
        <f t="shared" si="1"/>
        <v>26.125</v>
      </c>
    </row>
    <row r="30" spans="2:8" ht="18" customHeight="1">
      <c r="B30" s="26"/>
      <c r="C30" s="29" t="s">
        <v>65</v>
      </c>
      <c r="D30" s="23">
        <v>31000</v>
      </c>
      <c r="E30" s="23">
        <v>8500</v>
      </c>
      <c r="F30" s="22">
        <v>8500</v>
      </c>
      <c r="G30" s="19">
        <f t="shared" si="0"/>
        <v>100</v>
      </c>
      <c r="H30" s="19">
        <f t="shared" si="1"/>
        <v>27.419354838709676</v>
      </c>
    </row>
    <row r="31" spans="2:8">
      <c r="B31" s="26"/>
      <c r="C31" s="29" t="s">
        <v>66</v>
      </c>
      <c r="D31" s="23">
        <v>6440</v>
      </c>
      <c r="E31" s="23">
        <v>1250</v>
      </c>
      <c r="F31" s="22">
        <v>711.5</v>
      </c>
      <c r="G31" s="19">
        <f>F31/E31*100</f>
        <v>56.92</v>
      </c>
      <c r="H31" s="19">
        <f t="shared" si="1"/>
        <v>11.048136645962733</v>
      </c>
    </row>
    <row r="32" spans="2:8">
      <c r="B32" s="100" t="s">
        <v>67</v>
      </c>
      <c r="C32" s="101"/>
      <c r="D32" s="23">
        <f>D33+D34+D35</f>
        <v>121155</v>
      </c>
      <c r="E32" s="23">
        <f>E33+E34+E35</f>
        <v>32035</v>
      </c>
      <c r="F32" s="22">
        <f>F33+F34+F35</f>
        <v>27184.6</v>
      </c>
      <c r="G32" s="19">
        <f t="shared" si="0"/>
        <v>84.859060402684563</v>
      </c>
      <c r="H32" s="19">
        <f>F32/D32*100</f>
        <v>22.437868845693533</v>
      </c>
    </row>
    <row r="33" spans="2:8">
      <c r="B33" s="26"/>
      <c r="C33" s="29" t="s">
        <v>68</v>
      </c>
      <c r="D33" s="23">
        <v>72000</v>
      </c>
      <c r="E33" s="23">
        <v>17370</v>
      </c>
      <c r="F33" s="22">
        <v>14650</v>
      </c>
      <c r="G33" s="19">
        <f t="shared" si="0"/>
        <v>84.340817501439261</v>
      </c>
      <c r="H33" s="19">
        <f t="shared" si="1"/>
        <v>20.347222222222221</v>
      </c>
    </row>
    <row r="34" spans="2:8">
      <c r="B34" s="28"/>
      <c r="C34" s="29" t="s">
        <v>69</v>
      </c>
      <c r="D34" s="23">
        <v>600</v>
      </c>
      <c r="E34" s="23">
        <v>300</v>
      </c>
      <c r="F34" s="22">
        <v>0</v>
      </c>
      <c r="G34" s="19">
        <f t="shared" si="0"/>
        <v>0</v>
      </c>
      <c r="H34" s="19">
        <f t="shared" si="1"/>
        <v>0</v>
      </c>
    </row>
    <row r="35" spans="2:8">
      <c r="B35" s="28"/>
      <c r="C35" s="29" t="s">
        <v>70</v>
      </c>
      <c r="D35" s="23">
        <v>48555</v>
      </c>
      <c r="E35" s="23">
        <v>14365</v>
      </c>
      <c r="F35" s="22">
        <v>12534.6</v>
      </c>
      <c r="G35" s="19">
        <f t="shared" si="0"/>
        <v>87.257918552036202</v>
      </c>
      <c r="H35" s="19">
        <f t="shared" si="1"/>
        <v>25.815261044176708</v>
      </c>
    </row>
    <row r="36" spans="2:8" ht="17.25" customHeight="1">
      <c r="B36" s="96" t="s">
        <v>78</v>
      </c>
      <c r="C36" s="97"/>
      <c r="D36" s="23">
        <f>D37+D38+D39</f>
        <v>6500</v>
      </c>
      <c r="E36" s="23">
        <f>E37+E38+E39</f>
        <v>1900</v>
      </c>
      <c r="F36" s="22">
        <f>F37+F38+F39</f>
        <v>285</v>
      </c>
      <c r="G36" s="19">
        <f t="shared" si="0"/>
        <v>15</v>
      </c>
      <c r="H36" s="19">
        <f t="shared" si="1"/>
        <v>4.384615384615385</v>
      </c>
    </row>
    <row r="37" spans="2:8">
      <c r="B37" s="26"/>
      <c r="C37" s="29" t="s">
        <v>73</v>
      </c>
      <c r="D37" s="23">
        <v>500</v>
      </c>
      <c r="E37" s="23">
        <v>200</v>
      </c>
      <c r="F37" s="22">
        <v>0</v>
      </c>
      <c r="G37" s="19">
        <f t="shared" si="0"/>
        <v>0</v>
      </c>
      <c r="H37" s="19">
        <f t="shared" si="1"/>
        <v>0</v>
      </c>
    </row>
    <row r="38" spans="2:8" ht="14.25" customHeight="1">
      <c r="B38" s="26"/>
      <c r="C38" s="29" t="s">
        <v>71</v>
      </c>
      <c r="D38" s="23">
        <v>6000</v>
      </c>
      <c r="E38" s="23">
        <v>1700</v>
      </c>
      <c r="F38" s="22">
        <v>285</v>
      </c>
      <c r="G38" s="19">
        <f t="shared" si="0"/>
        <v>16.764705882352938</v>
      </c>
      <c r="H38" s="19">
        <f t="shared" si="1"/>
        <v>4.75</v>
      </c>
    </row>
    <row r="39" spans="2:8" ht="23.25" hidden="1" customHeight="1">
      <c r="B39" s="26"/>
      <c r="C39" s="29" t="s">
        <v>72</v>
      </c>
      <c r="D39" s="23"/>
      <c r="E39" s="23"/>
      <c r="F39" s="22"/>
      <c r="G39" s="19" t="e">
        <f t="shared" si="0"/>
        <v>#DIV/0!</v>
      </c>
      <c r="H39" s="19" t="e">
        <f t="shared" si="1"/>
        <v>#DIV/0!</v>
      </c>
    </row>
    <row r="40" spans="2:8" ht="24.75" customHeight="1">
      <c r="B40" s="98" t="s">
        <v>79</v>
      </c>
      <c r="C40" s="99"/>
      <c r="D40" s="23">
        <f>D41</f>
        <v>92200.7</v>
      </c>
      <c r="E40" s="23">
        <f>E41</f>
        <v>16000</v>
      </c>
      <c r="F40" s="22">
        <f>F41</f>
        <v>0</v>
      </c>
      <c r="G40" s="19">
        <f t="shared" si="0"/>
        <v>0</v>
      </c>
      <c r="H40" s="19">
        <f t="shared" si="1"/>
        <v>0</v>
      </c>
    </row>
    <row r="41" spans="2:8" ht="18.75" customHeight="1">
      <c r="B41" s="26"/>
      <c r="C41" s="30" t="s">
        <v>74</v>
      </c>
      <c r="D41" s="23">
        <v>92200.7</v>
      </c>
      <c r="E41" s="23">
        <v>16000</v>
      </c>
      <c r="F41" s="22">
        <v>0</v>
      </c>
      <c r="G41" s="19">
        <f t="shared" si="0"/>
        <v>0</v>
      </c>
      <c r="H41" s="19">
        <f t="shared" si="1"/>
        <v>0</v>
      </c>
    </row>
  </sheetData>
  <mergeCells count="13">
    <mergeCell ref="B40:C40"/>
    <mergeCell ref="B17:C17"/>
    <mergeCell ref="B21:C21"/>
    <mergeCell ref="B25:C25"/>
    <mergeCell ref="B27:C27"/>
    <mergeCell ref="B32:C32"/>
    <mergeCell ref="B36:C36"/>
    <mergeCell ref="B13:C13"/>
    <mergeCell ref="C1:H2"/>
    <mergeCell ref="C3:H3"/>
    <mergeCell ref="B6:C6"/>
    <mergeCell ref="B7:C7"/>
    <mergeCell ref="B12:C12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workbookViewId="0">
      <selection sqref="A1:XFD1048576"/>
    </sheetView>
  </sheetViews>
  <sheetFormatPr defaultRowHeight="15"/>
  <cols>
    <col min="2" max="2" width="2.85546875" customWidth="1"/>
    <col min="3" max="3" width="4.7109375" customWidth="1"/>
    <col min="4" max="4" width="44.7109375" customWidth="1"/>
    <col min="5" max="5" width="10.28515625" customWidth="1"/>
    <col min="6" max="6" width="11.42578125" customWidth="1"/>
  </cols>
  <sheetData>
    <row r="1" spans="2:6" ht="27" customHeight="1">
      <c r="D1" s="122" t="s">
        <v>114</v>
      </c>
      <c r="E1" s="122"/>
      <c r="F1" s="122"/>
    </row>
    <row r="2" spans="2:6" ht="24">
      <c r="B2" s="123"/>
      <c r="C2" s="123"/>
      <c r="D2" s="125" t="s">
        <v>87</v>
      </c>
      <c r="E2" s="44" t="s">
        <v>88</v>
      </c>
      <c r="F2" s="44" t="s">
        <v>90</v>
      </c>
    </row>
    <row r="3" spans="2:6" ht="20.25" customHeight="1">
      <c r="B3" s="124"/>
      <c r="C3" s="124"/>
      <c r="D3" s="126"/>
      <c r="E3" s="44" t="s">
        <v>89</v>
      </c>
      <c r="F3" s="44" t="s">
        <v>91</v>
      </c>
    </row>
    <row r="4" spans="2:6" ht="19.5" customHeight="1">
      <c r="B4" s="50"/>
      <c r="C4" s="50">
        <v>1</v>
      </c>
      <c r="D4" s="51" t="s">
        <v>92</v>
      </c>
      <c r="E4" s="45"/>
      <c r="F4" s="42"/>
    </row>
    <row r="5" spans="2:6" ht="15" customHeight="1">
      <c r="B5" s="50"/>
      <c r="C5" s="50"/>
      <c r="D5" s="51" t="s">
        <v>93</v>
      </c>
      <c r="E5" s="49">
        <v>2</v>
      </c>
      <c r="F5" s="49">
        <v>15000</v>
      </c>
    </row>
    <row r="6" spans="2:6">
      <c r="B6" s="50"/>
      <c r="C6" s="50"/>
      <c r="D6" s="51"/>
      <c r="E6" s="49">
        <v>1</v>
      </c>
      <c r="F6" s="49">
        <v>50000</v>
      </c>
    </row>
    <row r="7" spans="2:6">
      <c r="B7" s="50"/>
      <c r="C7" s="50"/>
      <c r="D7" s="51"/>
      <c r="E7" s="49">
        <v>1</v>
      </c>
      <c r="F7" s="49">
        <v>30000</v>
      </c>
    </row>
    <row r="8" spans="2:6">
      <c r="B8" s="50"/>
      <c r="C8" s="50"/>
      <c r="D8" s="51"/>
      <c r="E8" s="49">
        <v>1</v>
      </c>
      <c r="F8" s="49">
        <v>5000</v>
      </c>
    </row>
    <row r="9" spans="2:6" ht="24.75" customHeight="1">
      <c r="B9" s="50"/>
      <c r="C9" s="50">
        <v>2</v>
      </c>
      <c r="D9" s="51" t="s">
        <v>94</v>
      </c>
      <c r="E9" s="46">
        <v>2</v>
      </c>
      <c r="F9" s="49">
        <v>5000</v>
      </c>
    </row>
    <row r="10" spans="2:6" ht="32.25" customHeight="1">
      <c r="B10" s="127"/>
      <c r="C10" s="127">
        <v>3</v>
      </c>
      <c r="D10" s="129" t="s">
        <v>95</v>
      </c>
      <c r="E10" s="118">
        <v>39</v>
      </c>
      <c r="F10" s="120"/>
    </row>
    <row r="11" spans="2:6" ht="15" hidden="1" customHeight="1">
      <c r="B11" s="128"/>
      <c r="C11" s="128"/>
      <c r="D11" s="130"/>
      <c r="E11" s="119"/>
      <c r="F11" s="121"/>
    </row>
    <row r="12" spans="2:6">
      <c r="B12" s="50"/>
      <c r="C12" s="50">
        <v>4</v>
      </c>
      <c r="D12" s="51" t="s">
        <v>96</v>
      </c>
      <c r="E12" s="49">
        <v>5</v>
      </c>
      <c r="F12" s="49">
        <v>200000</v>
      </c>
    </row>
    <row r="13" spans="2:6" ht="22.5" customHeight="1">
      <c r="B13" s="50"/>
      <c r="C13" s="50">
        <v>5</v>
      </c>
      <c r="D13" s="51" t="s">
        <v>97</v>
      </c>
      <c r="E13" s="49"/>
      <c r="F13" s="49"/>
    </row>
    <row r="14" spans="2:6" ht="30.75" customHeight="1">
      <c r="B14" s="50"/>
      <c r="C14" s="50">
        <v>6</v>
      </c>
      <c r="D14" s="51" t="s">
        <v>98</v>
      </c>
      <c r="E14" s="49">
        <v>1</v>
      </c>
      <c r="F14" s="49">
        <v>50000</v>
      </c>
    </row>
    <row r="15" spans="2:6" ht="17.25" customHeight="1">
      <c r="B15" s="50"/>
      <c r="C15" s="50">
        <v>7</v>
      </c>
      <c r="D15" s="51" t="s">
        <v>99</v>
      </c>
      <c r="E15" s="49"/>
      <c r="F15" s="49"/>
    </row>
    <row r="16" spans="2:6" ht="25.5" customHeight="1">
      <c r="B16" s="50"/>
      <c r="C16" s="50">
        <v>8</v>
      </c>
      <c r="D16" s="51" t="s">
        <v>100</v>
      </c>
      <c r="E16" s="49">
        <v>35.450000000000003</v>
      </c>
      <c r="F16" s="49"/>
    </row>
    <row r="17" spans="2:6" ht="30" customHeight="1">
      <c r="B17" s="50"/>
      <c r="C17" s="50">
        <v>9</v>
      </c>
      <c r="D17" s="51" t="s">
        <v>101</v>
      </c>
      <c r="E17" s="49">
        <v>8184</v>
      </c>
      <c r="F17" s="49"/>
    </row>
    <row r="18" spans="2:6" ht="16.5" customHeight="1">
      <c r="B18" s="50"/>
      <c r="C18" s="50"/>
      <c r="D18" s="51" t="s">
        <v>102</v>
      </c>
      <c r="E18" s="42"/>
      <c r="F18" s="42"/>
    </row>
    <row r="19" spans="2:6" ht="17.25" customHeight="1">
      <c r="B19" s="50"/>
      <c r="C19" s="50"/>
      <c r="D19" s="51" t="s">
        <v>103</v>
      </c>
      <c r="E19" s="42"/>
      <c r="F19" s="42"/>
    </row>
    <row r="20" spans="2:6" ht="24" customHeight="1">
      <c r="B20" s="50"/>
      <c r="C20" s="50">
        <v>10</v>
      </c>
      <c r="D20" s="51" t="s">
        <v>104</v>
      </c>
      <c r="E20" s="43">
        <v>16098</v>
      </c>
      <c r="F20" s="43"/>
    </row>
    <row r="21" spans="2:6" ht="29.25" customHeight="1">
      <c r="B21" s="50"/>
      <c r="C21" s="50">
        <v>11</v>
      </c>
      <c r="D21" s="51" t="s">
        <v>105</v>
      </c>
      <c r="E21" s="43"/>
      <c r="F21" s="43"/>
    </row>
    <row r="22" spans="2:6" ht="32.25" customHeight="1">
      <c r="B22" s="50"/>
      <c r="C22" s="50">
        <v>12</v>
      </c>
      <c r="D22" s="51" t="s">
        <v>106</v>
      </c>
      <c r="E22" s="43"/>
      <c r="F22" s="43" t="s">
        <v>107</v>
      </c>
    </row>
    <row r="23" spans="2:6" ht="20.25" customHeight="1">
      <c r="B23" s="50"/>
      <c r="C23" s="50">
        <v>13</v>
      </c>
      <c r="D23" s="51" t="s">
        <v>108</v>
      </c>
      <c r="E23" s="47">
        <v>1</v>
      </c>
      <c r="F23" s="48">
        <v>4000</v>
      </c>
    </row>
    <row r="24" spans="2:6" ht="19.5" customHeight="1">
      <c r="B24" s="50"/>
      <c r="C24" s="50">
        <v>14</v>
      </c>
      <c r="D24" s="51" t="s">
        <v>109</v>
      </c>
      <c r="E24" s="47">
        <v>1</v>
      </c>
      <c r="F24" s="48"/>
    </row>
    <row r="25" spans="2:6" ht="20.25" customHeight="1">
      <c r="B25" s="50"/>
      <c r="C25" s="50">
        <v>15</v>
      </c>
      <c r="D25" s="51" t="s">
        <v>110</v>
      </c>
      <c r="E25" s="47">
        <v>1</v>
      </c>
      <c r="F25" s="48"/>
    </row>
    <row r="26" spans="2:6" ht="21" customHeight="1">
      <c r="B26" s="50"/>
      <c r="C26" s="50">
        <v>16</v>
      </c>
      <c r="D26" s="51" t="s">
        <v>111</v>
      </c>
      <c r="E26" s="47">
        <v>1</v>
      </c>
      <c r="F26" s="48"/>
    </row>
    <row r="27" spans="2:6" ht="21" customHeight="1">
      <c r="B27" s="52"/>
      <c r="C27" s="52"/>
      <c r="D27" s="53"/>
      <c r="E27" s="54"/>
      <c r="F27" s="55"/>
    </row>
    <row r="29" spans="2:6">
      <c r="D29" s="87" t="s">
        <v>112</v>
      </c>
      <c r="E29" s="87"/>
      <c r="F29" s="87"/>
    </row>
  </sheetData>
  <mergeCells count="10">
    <mergeCell ref="E10:E11"/>
    <mergeCell ref="F10:F11"/>
    <mergeCell ref="D29:F29"/>
    <mergeCell ref="D1:F1"/>
    <mergeCell ref="B2:B3"/>
    <mergeCell ref="C2:C3"/>
    <mergeCell ref="D2:D3"/>
    <mergeCell ref="B10:B11"/>
    <mergeCell ref="C10:C11"/>
    <mergeCell ref="D10:D11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opLeftCell="A2" workbookViewId="0">
      <selection activeCell="A2" sqref="A1:XFD1048576"/>
    </sheetView>
  </sheetViews>
  <sheetFormatPr defaultRowHeight="15"/>
  <cols>
    <col min="1" max="1" width="1" customWidth="1"/>
    <col min="2" max="2" width="4.140625" customWidth="1"/>
    <col min="3" max="3" width="43" customWidth="1"/>
    <col min="4" max="4" width="9.85546875" customWidth="1"/>
    <col min="5" max="5" width="9.42578125" customWidth="1"/>
    <col min="6" max="6" width="9.140625" customWidth="1"/>
    <col min="7" max="7" width="7.7109375" customWidth="1"/>
    <col min="8" max="8" width="8.140625" customWidth="1"/>
  </cols>
  <sheetData>
    <row r="1" spans="2:8" hidden="1">
      <c r="C1" s="87" t="s">
        <v>113</v>
      </c>
      <c r="D1" s="87"/>
      <c r="E1" s="87"/>
      <c r="F1" s="87"/>
      <c r="G1" s="87"/>
      <c r="H1" s="87"/>
    </row>
    <row r="2" spans="2:8">
      <c r="C2" s="87"/>
      <c r="D2" s="87"/>
      <c r="E2" s="87"/>
      <c r="F2" s="87"/>
      <c r="G2" s="87"/>
      <c r="H2" s="87"/>
    </row>
    <row r="3" spans="2:8" ht="13.5" customHeight="1">
      <c r="C3" s="87" t="s">
        <v>115</v>
      </c>
      <c r="D3" s="87"/>
      <c r="E3" s="87"/>
      <c r="F3" s="87"/>
      <c r="G3" s="87"/>
      <c r="H3" s="87"/>
    </row>
    <row r="4" spans="2:8" ht="5.25" hidden="1" customHeight="1"/>
    <row r="5" spans="2:8" ht="33" customHeight="1">
      <c r="B5" s="1"/>
      <c r="C5" s="31" t="s">
        <v>0</v>
      </c>
      <c r="D5" s="40" t="s">
        <v>1</v>
      </c>
      <c r="E5" s="41" t="s">
        <v>45</v>
      </c>
      <c r="F5" s="24" t="s">
        <v>2</v>
      </c>
      <c r="G5" s="40" t="s">
        <v>3</v>
      </c>
      <c r="H5" s="40" t="s">
        <v>4</v>
      </c>
    </row>
    <row r="6" spans="2:8" ht="24" customHeight="1">
      <c r="B6" s="88" t="s">
        <v>5</v>
      </c>
      <c r="C6" s="89"/>
      <c r="D6" s="19">
        <f>D7+D36+D42+D27</f>
        <v>570706.07000000007</v>
      </c>
      <c r="E6" s="19">
        <f>E7+E36+E42+E27</f>
        <v>266785.06</v>
      </c>
      <c r="F6" s="19">
        <f>F7+F36+F42+F27</f>
        <v>274425.2</v>
      </c>
      <c r="G6" s="19">
        <f>F6/E6*100</f>
        <v>102.86378105280708</v>
      </c>
      <c r="H6" s="19">
        <f>F6/D6*100</f>
        <v>48.085207854894549</v>
      </c>
    </row>
    <row r="7" spans="2:8" ht="24" customHeight="1">
      <c r="B7" s="90" t="s">
        <v>28</v>
      </c>
      <c r="C7" s="91"/>
      <c r="D7" s="19">
        <f>D10+D11+D12+D22+D24+D28+D8+D9</f>
        <v>178477.4</v>
      </c>
      <c r="E7" s="19">
        <f>E10+E11+E12+E22+E24+E28+E8+E9</f>
        <v>70895</v>
      </c>
      <c r="F7" s="19">
        <f>F10+F11+F12+F22+F24+F28+F46+F8+F9</f>
        <v>78201.699999999983</v>
      </c>
      <c r="G7" s="19">
        <f t="shared" ref="G7:G48" si="0">F7/E7*100</f>
        <v>110.3063685732421</v>
      </c>
      <c r="H7" s="19">
        <f t="shared" ref="H7:H48" si="1">F7/D7*100</f>
        <v>43.816023765473936</v>
      </c>
    </row>
    <row r="8" spans="2:8" ht="30.75" customHeight="1">
      <c r="B8" s="57"/>
      <c r="C8" s="56" t="s">
        <v>116</v>
      </c>
      <c r="D8" s="19">
        <v>1223.4000000000001</v>
      </c>
      <c r="E8" s="19">
        <v>500</v>
      </c>
      <c r="F8" s="19">
        <v>1256.7</v>
      </c>
      <c r="G8" s="19">
        <f t="shared" si="0"/>
        <v>251.34000000000003</v>
      </c>
      <c r="H8" s="19">
        <f t="shared" si="1"/>
        <v>102.72192251103482</v>
      </c>
    </row>
    <row r="9" spans="2:8" ht="24" customHeight="1">
      <c r="B9" s="57"/>
      <c r="C9" s="3" t="s">
        <v>6</v>
      </c>
      <c r="D9" s="19">
        <v>22489</v>
      </c>
      <c r="E9" s="19">
        <v>8000</v>
      </c>
      <c r="F9" s="19">
        <v>4053.5</v>
      </c>
      <c r="G9" s="19">
        <f t="shared" si="0"/>
        <v>50.668749999999996</v>
      </c>
      <c r="H9" s="19">
        <f t="shared" si="1"/>
        <v>18.024367468540177</v>
      </c>
    </row>
    <row r="10" spans="2:8">
      <c r="B10" s="1"/>
      <c r="C10" s="3" t="s">
        <v>117</v>
      </c>
      <c r="D10" s="17"/>
      <c r="E10" s="17"/>
      <c r="F10" s="17">
        <v>1443.8</v>
      </c>
      <c r="G10" s="19"/>
      <c r="H10" s="19"/>
    </row>
    <row r="11" spans="2:8">
      <c r="B11" s="1"/>
      <c r="C11" s="3" t="s">
        <v>118</v>
      </c>
      <c r="D11" s="17">
        <v>52200</v>
      </c>
      <c r="E11" s="17">
        <v>19720</v>
      </c>
      <c r="F11" s="17">
        <v>25928</v>
      </c>
      <c r="G11" s="19">
        <f t="shared" si="0"/>
        <v>131.48073022312374</v>
      </c>
      <c r="H11" s="19">
        <f t="shared" si="1"/>
        <v>49.670498084291189</v>
      </c>
    </row>
    <row r="12" spans="2:8">
      <c r="B12" s="90" t="s">
        <v>8</v>
      </c>
      <c r="C12" s="91"/>
      <c r="D12" s="17">
        <f>D13+D14+D15+D16+D17+D18+D19+D21</f>
        <v>4465</v>
      </c>
      <c r="E12" s="17">
        <f>E13+E14+E15+E16+E17+E18+E19+E20+E21</f>
        <v>1705</v>
      </c>
      <c r="F12" s="17">
        <f>F13+F14+F15+F16+F17+F18+F19+F21+F20</f>
        <v>2909.2999999999997</v>
      </c>
      <c r="G12" s="19">
        <f t="shared" si="0"/>
        <v>170.63343108504395</v>
      </c>
      <c r="H12" s="19">
        <f t="shared" si="1"/>
        <v>65.15789473684211</v>
      </c>
    </row>
    <row r="13" spans="2:8">
      <c r="B13" s="1"/>
      <c r="C13" s="3" t="s">
        <v>9</v>
      </c>
      <c r="D13" s="17">
        <v>300</v>
      </c>
      <c r="E13" s="17">
        <v>100</v>
      </c>
      <c r="F13" s="17">
        <v>195</v>
      </c>
      <c r="G13" s="19">
        <f t="shared" si="0"/>
        <v>195</v>
      </c>
      <c r="H13" s="19">
        <f t="shared" si="1"/>
        <v>65</v>
      </c>
    </row>
    <row r="14" spans="2:8">
      <c r="B14" s="1"/>
      <c r="C14" s="3" t="s">
        <v>10</v>
      </c>
      <c r="D14" s="17">
        <v>70</v>
      </c>
      <c r="E14" s="17">
        <v>15</v>
      </c>
      <c r="F14" s="17">
        <v>30</v>
      </c>
      <c r="G14" s="19">
        <f t="shared" si="0"/>
        <v>200</v>
      </c>
      <c r="H14" s="19">
        <f t="shared" si="1"/>
        <v>42.857142857142854</v>
      </c>
    </row>
    <row r="15" spans="2:8" ht="18" customHeight="1">
      <c r="B15" s="1"/>
      <c r="C15" s="5" t="s">
        <v>26</v>
      </c>
      <c r="D15" s="17">
        <v>1000</v>
      </c>
      <c r="E15" s="17">
        <v>500</v>
      </c>
      <c r="F15" s="17">
        <v>849.6</v>
      </c>
      <c r="G15" s="19">
        <f t="shared" si="0"/>
        <v>169.92000000000002</v>
      </c>
      <c r="H15" s="19">
        <f t="shared" si="1"/>
        <v>84.960000000000008</v>
      </c>
    </row>
    <row r="16" spans="2:8" ht="29.25" customHeight="1">
      <c r="B16" s="1"/>
      <c r="C16" s="4" t="s">
        <v>123</v>
      </c>
      <c r="D16" s="17">
        <v>100</v>
      </c>
      <c r="E16" s="17">
        <v>50</v>
      </c>
      <c r="F16" s="17">
        <v>50</v>
      </c>
      <c r="G16" s="19">
        <f t="shared" si="0"/>
        <v>100</v>
      </c>
      <c r="H16" s="19">
        <f t="shared" si="1"/>
        <v>50</v>
      </c>
    </row>
    <row r="17" spans="2:8" ht="29.25">
      <c r="B17" s="1"/>
      <c r="C17" s="5" t="s">
        <v>11</v>
      </c>
      <c r="D17" s="17">
        <v>2460</v>
      </c>
      <c r="E17" s="17">
        <v>850</v>
      </c>
      <c r="F17" s="17">
        <v>1573.5</v>
      </c>
      <c r="G17" s="19">
        <f t="shared" si="0"/>
        <v>185.11764705882351</v>
      </c>
      <c r="H17" s="19">
        <f t="shared" si="1"/>
        <v>63.963414634146346</v>
      </c>
    </row>
    <row r="18" spans="2:8" s="2" customFormat="1" ht="57">
      <c r="B18" s="3"/>
      <c r="C18" s="5" t="s">
        <v>13</v>
      </c>
      <c r="D18" s="17">
        <v>100</v>
      </c>
      <c r="E18" s="17"/>
      <c r="F18" s="17">
        <v>0</v>
      </c>
      <c r="G18" s="19"/>
      <c r="H18" s="19">
        <f t="shared" si="1"/>
        <v>0</v>
      </c>
    </row>
    <row r="19" spans="2:8">
      <c r="B19" s="1"/>
      <c r="C19" s="3" t="s">
        <v>27</v>
      </c>
      <c r="D19" s="17">
        <v>335</v>
      </c>
      <c r="E19" s="17">
        <v>140</v>
      </c>
      <c r="F19" s="17">
        <v>111.2</v>
      </c>
      <c r="G19" s="19">
        <f t="shared" si="0"/>
        <v>79.428571428571431</v>
      </c>
      <c r="H19" s="19">
        <f t="shared" si="1"/>
        <v>33.194029850746269</v>
      </c>
    </row>
    <row r="20" spans="2:8" ht="29.25" customHeight="1">
      <c r="B20" s="1"/>
      <c r="C20" s="29" t="s">
        <v>119</v>
      </c>
      <c r="D20" s="17"/>
      <c r="E20" s="17"/>
      <c r="F20" s="17">
        <v>100</v>
      </c>
      <c r="G20" s="19"/>
      <c r="H20" s="19"/>
    </row>
    <row r="21" spans="2:8" s="2" customFormat="1" ht="42.75">
      <c r="B21" s="3"/>
      <c r="C21" s="5" t="s">
        <v>14</v>
      </c>
      <c r="D21" s="23">
        <v>100</v>
      </c>
      <c r="E21" s="23">
        <v>50</v>
      </c>
      <c r="F21" s="17">
        <v>0</v>
      </c>
      <c r="G21" s="19">
        <f t="shared" si="0"/>
        <v>0</v>
      </c>
      <c r="H21" s="19">
        <f t="shared" si="1"/>
        <v>0</v>
      </c>
    </row>
    <row r="22" spans="2:8">
      <c r="B22" s="114" t="s">
        <v>43</v>
      </c>
      <c r="C22" s="115"/>
      <c r="D22" s="23">
        <v>1700</v>
      </c>
      <c r="E22" s="23">
        <v>700</v>
      </c>
      <c r="F22" s="17">
        <v>2233.5</v>
      </c>
      <c r="G22" s="19">
        <f t="shared" si="0"/>
        <v>319.07142857142856</v>
      </c>
      <c r="H22" s="19">
        <f t="shared" si="1"/>
        <v>131.38235294117646</v>
      </c>
    </row>
    <row r="23" spans="2:8">
      <c r="B23" s="114" t="s">
        <v>33</v>
      </c>
      <c r="C23" s="115"/>
      <c r="D23" s="23"/>
      <c r="E23" s="23"/>
      <c r="F23" s="17"/>
      <c r="G23" s="19"/>
      <c r="H23" s="19"/>
    </row>
    <row r="24" spans="2:8">
      <c r="B24" s="114" t="s">
        <v>32</v>
      </c>
      <c r="C24" s="115"/>
      <c r="D24" s="23">
        <f>D25+D26</f>
        <v>57000</v>
      </c>
      <c r="E24" s="23">
        <f>E25+E26</f>
        <v>27000</v>
      </c>
      <c r="F24" s="17">
        <f>F25+F26</f>
        <v>19907.099999999999</v>
      </c>
      <c r="G24" s="19">
        <f t="shared" si="0"/>
        <v>73.72999999999999</v>
      </c>
      <c r="H24" s="19">
        <f t="shared" si="1"/>
        <v>34.924736842105261</v>
      </c>
    </row>
    <row r="25" spans="2:8" ht="29.25">
      <c r="B25" s="1"/>
      <c r="C25" s="6" t="s">
        <v>15</v>
      </c>
      <c r="D25" s="22">
        <v>51000</v>
      </c>
      <c r="E25" s="22">
        <v>25000</v>
      </c>
      <c r="F25" s="19">
        <v>17756.099999999999</v>
      </c>
      <c r="G25" s="19">
        <f t="shared" si="0"/>
        <v>71.0244</v>
      </c>
      <c r="H25" s="19">
        <f t="shared" si="1"/>
        <v>34.815882352941173</v>
      </c>
    </row>
    <row r="26" spans="2:8" ht="29.25" thickBot="1">
      <c r="B26" s="1"/>
      <c r="C26" s="7" t="s">
        <v>85</v>
      </c>
      <c r="D26" s="22">
        <v>6000</v>
      </c>
      <c r="E26" s="22">
        <v>2000</v>
      </c>
      <c r="F26" s="22">
        <v>2151</v>
      </c>
      <c r="G26" s="19">
        <f t="shared" si="0"/>
        <v>107.54999999999998</v>
      </c>
      <c r="H26" s="19">
        <f t="shared" si="1"/>
        <v>35.85</v>
      </c>
    </row>
    <row r="27" spans="2:8">
      <c r="B27" s="83" t="s">
        <v>19</v>
      </c>
      <c r="C27" s="84"/>
      <c r="D27" s="23">
        <v>3475.27</v>
      </c>
      <c r="E27" s="23">
        <v>1665</v>
      </c>
      <c r="F27" s="24">
        <v>984.7</v>
      </c>
      <c r="G27" s="19">
        <f t="shared" si="0"/>
        <v>59.141141141141141</v>
      </c>
      <c r="H27" s="19">
        <f t="shared" si="1"/>
        <v>28.334489118831058</v>
      </c>
    </row>
    <row r="28" spans="2:8">
      <c r="B28" s="81" t="s">
        <v>18</v>
      </c>
      <c r="C28" s="82"/>
      <c r="D28" s="25">
        <f>D29+D30+D31+D32+D33+D34+D35</f>
        <v>39400</v>
      </c>
      <c r="E28" s="25">
        <f>E29+E30+E31+E32+E33+E34+E35</f>
        <v>13270</v>
      </c>
      <c r="F28" s="22">
        <f>F29+F30+F31+F32+F33+F34+F35</f>
        <v>13609.4</v>
      </c>
      <c r="G28" s="22">
        <f t="shared" si="0"/>
        <v>102.55764883195178</v>
      </c>
      <c r="H28" s="22">
        <f t="shared" si="1"/>
        <v>34.541624365482235</v>
      </c>
    </row>
    <row r="29" spans="2:8" ht="24.75" customHeight="1">
      <c r="B29" s="1"/>
      <c r="C29" s="5" t="s">
        <v>38</v>
      </c>
      <c r="D29" s="23">
        <v>250</v>
      </c>
      <c r="E29" s="23">
        <v>50</v>
      </c>
      <c r="F29" s="22">
        <v>308</v>
      </c>
      <c r="G29" s="22">
        <f t="shared" si="0"/>
        <v>616</v>
      </c>
      <c r="H29" s="22">
        <f t="shared" si="1"/>
        <v>123.2</v>
      </c>
    </row>
    <row r="30" spans="2:8">
      <c r="B30" s="1"/>
      <c r="C30" s="3" t="s">
        <v>34</v>
      </c>
      <c r="D30" s="23">
        <v>18000</v>
      </c>
      <c r="E30" s="23">
        <v>7100</v>
      </c>
      <c r="F30" s="22">
        <v>4263.2</v>
      </c>
      <c r="G30" s="22">
        <f t="shared" si="0"/>
        <v>60.045070422535204</v>
      </c>
      <c r="H30" s="22">
        <f t="shared" si="1"/>
        <v>23.684444444444445</v>
      </c>
    </row>
    <row r="31" spans="2:8">
      <c r="B31" s="1"/>
      <c r="C31" s="16" t="s">
        <v>37</v>
      </c>
      <c r="D31" s="23">
        <v>1600</v>
      </c>
      <c r="E31" s="23">
        <v>500</v>
      </c>
      <c r="F31" s="22">
        <v>840.9</v>
      </c>
      <c r="G31" s="22">
        <f t="shared" si="0"/>
        <v>168.18</v>
      </c>
      <c r="H31" s="22">
        <f t="shared" si="1"/>
        <v>52.556249999999991</v>
      </c>
    </row>
    <row r="32" spans="2:8">
      <c r="B32" s="1"/>
      <c r="C32" s="16" t="s">
        <v>35</v>
      </c>
      <c r="D32" s="23">
        <v>12000</v>
      </c>
      <c r="E32" s="23">
        <v>1900</v>
      </c>
      <c r="F32" s="22">
        <v>3244.8</v>
      </c>
      <c r="G32" s="22">
        <f t="shared" si="0"/>
        <v>170.77894736842106</v>
      </c>
      <c r="H32" s="22">
        <f t="shared" si="1"/>
        <v>27.040000000000003</v>
      </c>
    </row>
    <row r="33" spans="2:8">
      <c r="B33" s="1"/>
      <c r="C33" s="16" t="s">
        <v>36</v>
      </c>
      <c r="D33" s="23">
        <v>6500</v>
      </c>
      <c r="E33" s="23">
        <v>3500</v>
      </c>
      <c r="F33" s="22">
        <v>3832.5</v>
      </c>
      <c r="G33" s="22">
        <f t="shared" si="0"/>
        <v>109.5</v>
      </c>
      <c r="H33" s="22">
        <f t="shared" si="1"/>
        <v>58.961538461538467</v>
      </c>
    </row>
    <row r="34" spans="2:8">
      <c r="B34" s="1"/>
      <c r="C34" s="16" t="s">
        <v>39</v>
      </c>
      <c r="D34" s="23">
        <v>50</v>
      </c>
      <c r="E34" s="23">
        <v>20</v>
      </c>
      <c r="F34" s="22">
        <v>0</v>
      </c>
      <c r="G34" s="22">
        <f t="shared" si="0"/>
        <v>0</v>
      </c>
      <c r="H34" s="22">
        <f t="shared" si="1"/>
        <v>0</v>
      </c>
    </row>
    <row r="35" spans="2:8" ht="28.5" customHeight="1">
      <c r="B35" s="18"/>
      <c r="C35" s="6" t="s">
        <v>17</v>
      </c>
      <c r="D35" s="23">
        <v>1000</v>
      </c>
      <c r="E35" s="23">
        <v>200</v>
      </c>
      <c r="F35" s="22">
        <v>1120</v>
      </c>
      <c r="G35" s="22">
        <f t="shared" si="0"/>
        <v>560</v>
      </c>
      <c r="H35" s="22">
        <f t="shared" si="1"/>
        <v>112.00000000000001</v>
      </c>
    </row>
    <row r="36" spans="2:8" ht="29.25" customHeight="1">
      <c r="B36" s="85" t="s">
        <v>20</v>
      </c>
      <c r="C36" s="86"/>
      <c r="D36" s="23">
        <f>D37+D38+D39+D40+D41+D45</f>
        <v>388753.4</v>
      </c>
      <c r="E36" s="23">
        <f>E37+E38+E39+E40+E41+E45</f>
        <v>194225.06</v>
      </c>
      <c r="F36" s="22">
        <f>F37+F38+F39+F40+F41+F45</f>
        <v>195238.8</v>
      </c>
      <c r="G36" s="22">
        <f t="shared" si="0"/>
        <v>100.52194088651586</v>
      </c>
      <c r="H36" s="22">
        <f t="shared" si="1"/>
        <v>50.221760118368088</v>
      </c>
    </row>
    <row r="37" spans="2:8">
      <c r="B37" s="1"/>
      <c r="C37" s="5" t="s">
        <v>44</v>
      </c>
      <c r="D37" s="23">
        <v>385719.5</v>
      </c>
      <c r="E37" s="23">
        <v>192859.8</v>
      </c>
      <c r="F37" s="22">
        <v>192859.8</v>
      </c>
      <c r="G37" s="22">
        <f t="shared" si="0"/>
        <v>100</v>
      </c>
      <c r="H37" s="22">
        <f t="shared" si="1"/>
        <v>50.000012962787721</v>
      </c>
    </row>
    <row r="38" spans="2:8" ht="2.25" hidden="1" customHeight="1">
      <c r="B38" s="1"/>
      <c r="C38" s="9" t="s">
        <v>21</v>
      </c>
      <c r="D38" s="23">
        <v>0</v>
      </c>
      <c r="E38" s="23"/>
      <c r="F38" s="22">
        <v>0</v>
      </c>
      <c r="G38" s="22" t="e">
        <f t="shared" si="0"/>
        <v>#DIV/0!</v>
      </c>
      <c r="H38" s="22" t="e">
        <f t="shared" si="1"/>
        <v>#DIV/0!</v>
      </c>
    </row>
    <row r="39" spans="2:8" hidden="1">
      <c r="B39" s="1"/>
      <c r="C39" s="3" t="s">
        <v>22</v>
      </c>
      <c r="D39" s="23">
        <v>0</v>
      </c>
      <c r="E39" s="23"/>
      <c r="F39" s="22">
        <v>0</v>
      </c>
      <c r="G39" s="22" t="e">
        <f t="shared" si="0"/>
        <v>#DIV/0!</v>
      </c>
      <c r="H39" s="22" t="e">
        <f t="shared" si="1"/>
        <v>#DIV/0!</v>
      </c>
    </row>
    <row r="40" spans="2:8">
      <c r="B40" s="1"/>
      <c r="C40" s="3" t="s">
        <v>29</v>
      </c>
      <c r="D40" s="23">
        <v>3033.9</v>
      </c>
      <c r="E40" s="23">
        <v>1365.26</v>
      </c>
      <c r="F40" s="22">
        <v>1133.4000000000001</v>
      </c>
      <c r="G40" s="22">
        <f t="shared" si="0"/>
        <v>83.017154241682917</v>
      </c>
      <c r="H40" s="22">
        <f t="shared" si="1"/>
        <v>37.357856224661326</v>
      </c>
    </row>
    <row r="41" spans="2:8" ht="31.5" hidden="1" customHeight="1">
      <c r="B41" s="1"/>
      <c r="C41" s="14" t="s">
        <v>24</v>
      </c>
      <c r="D41" s="23">
        <v>0</v>
      </c>
      <c r="E41" s="23">
        <v>0</v>
      </c>
      <c r="F41" s="22"/>
      <c r="G41" s="22" t="e">
        <f t="shared" si="0"/>
        <v>#DIV/0!</v>
      </c>
      <c r="H41" s="22" t="e">
        <f t="shared" si="1"/>
        <v>#DIV/0!</v>
      </c>
    </row>
    <row r="42" spans="2:8" ht="23.25" hidden="1" customHeight="1">
      <c r="B42" s="79" t="s">
        <v>30</v>
      </c>
      <c r="C42" s="80"/>
      <c r="D42" s="23">
        <f>D43</f>
        <v>0</v>
      </c>
      <c r="E42" s="23">
        <f>E43</f>
        <v>0</v>
      </c>
      <c r="F42" s="22">
        <f>F43</f>
        <v>0</v>
      </c>
      <c r="G42" s="22" t="e">
        <f t="shared" si="0"/>
        <v>#DIV/0!</v>
      </c>
      <c r="H42" s="22" t="e">
        <f t="shared" si="1"/>
        <v>#DIV/0!</v>
      </c>
    </row>
    <row r="43" spans="2:8" ht="18.75" hidden="1" customHeight="1">
      <c r="B43" s="15"/>
      <c r="C43" s="2" t="s">
        <v>25</v>
      </c>
      <c r="D43" s="23">
        <v>0</v>
      </c>
      <c r="E43" s="23">
        <v>0</v>
      </c>
      <c r="F43" s="22"/>
      <c r="G43" s="22" t="e">
        <f t="shared" si="0"/>
        <v>#DIV/0!</v>
      </c>
      <c r="H43" s="22" t="e">
        <f t="shared" si="1"/>
        <v>#DIV/0!</v>
      </c>
    </row>
    <row r="44" spans="2:8" ht="29.25" hidden="1">
      <c r="B44" s="1"/>
      <c r="C44" s="5" t="s">
        <v>23</v>
      </c>
      <c r="D44" s="23">
        <v>0</v>
      </c>
      <c r="E44" s="23">
        <v>0</v>
      </c>
      <c r="F44" s="22"/>
      <c r="G44" s="22" t="e">
        <f t="shared" si="0"/>
        <v>#DIV/0!</v>
      </c>
      <c r="H44" s="22" t="e">
        <f t="shared" si="1"/>
        <v>#DIV/0!</v>
      </c>
    </row>
    <row r="45" spans="2:8">
      <c r="B45" s="1"/>
      <c r="C45" s="3" t="s">
        <v>120</v>
      </c>
      <c r="D45" s="24"/>
      <c r="E45" s="24"/>
      <c r="F45" s="22">
        <v>1245.5999999999999</v>
      </c>
      <c r="G45" s="22"/>
      <c r="H45" s="22"/>
    </row>
    <row r="46" spans="2:8">
      <c r="B46" s="1"/>
      <c r="C46" s="3" t="s">
        <v>121</v>
      </c>
      <c r="D46" s="24"/>
      <c r="E46" s="24"/>
      <c r="F46" s="22">
        <v>6860.4</v>
      </c>
      <c r="G46" s="22"/>
      <c r="H46" s="22"/>
    </row>
    <row r="47" spans="2:8">
      <c r="B47" s="1"/>
      <c r="C47" s="3" t="s">
        <v>82</v>
      </c>
      <c r="D47" s="24">
        <v>146320.70000000001</v>
      </c>
      <c r="E47" s="24">
        <v>146320.70000000001</v>
      </c>
      <c r="F47" s="24">
        <v>146320.70000000001</v>
      </c>
      <c r="G47" s="22">
        <f t="shared" si="0"/>
        <v>100</v>
      </c>
      <c r="H47" s="22">
        <f t="shared" si="1"/>
        <v>100</v>
      </c>
    </row>
    <row r="48" spans="2:8">
      <c r="B48" s="75" t="s">
        <v>83</v>
      </c>
      <c r="C48" s="76"/>
      <c r="D48" s="33">
        <f>D6+D47</f>
        <v>717026.77</v>
      </c>
      <c r="E48" s="33">
        <f>E6+E47</f>
        <v>413105.76</v>
      </c>
      <c r="F48" s="32">
        <f>F6+F47</f>
        <v>420745.9</v>
      </c>
      <c r="G48" s="22">
        <f t="shared" si="0"/>
        <v>101.84943923318815</v>
      </c>
      <c r="H48" s="22">
        <f t="shared" si="1"/>
        <v>58.679245685624828</v>
      </c>
    </row>
  </sheetData>
  <mergeCells count="13">
    <mergeCell ref="B48:C48"/>
    <mergeCell ref="B23:C23"/>
    <mergeCell ref="B24:C24"/>
    <mergeCell ref="B27:C27"/>
    <mergeCell ref="B28:C28"/>
    <mergeCell ref="B36:C36"/>
    <mergeCell ref="B42:C42"/>
    <mergeCell ref="B22:C22"/>
    <mergeCell ref="C1:H2"/>
    <mergeCell ref="C3:H3"/>
    <mergeCell ref="B6:C6"/>
    <mergeCell ref="B7:C7"/>
    <mergeCell ref="B12:C12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opLeftCell="B2" workbookViewId="0">
      <selection activeCell="B2" sqref="A1:XFD1048576"/>
    </sheetView>
  </sheetViews>
  <sheetFormatPr defaultRowHeight="15"/>
  <cols>
    <col min="1" max="1" width="3.7109375" customWidth="1"/>
    <col min="2" max="2" width="4.140625" customWidth="1"/>
    <col min="3" max="3" width="37.7109375" customWidth="1"/>
    <col min="4" max="5" width="9.28515625" customWidth="1"/>
    <col min="6" max="6" width="9.7109375" customWidth="1"/>
    <col min="7" max="7" width="6.7109375" customWidth="1"/>
    <col min="8" max="8" width="7" customWidth="1"/>
  </cols>
  <sheetData>
    <row r="1" spans="2:10" hidden="1">
      <c r="C1" s="87" t="s">
        <v>47</v>
      </c>
      <c r="D1" s="87"/>
      <c r="E1" s="87"/>
      <c r="F1" s="87"/>
      <c r="G1" s="87"/>
      <c r="H1" s="87"/>
    </row>
    <row r="2" spans="2:10">
      <c r="C2" s="87"/>
      <c r="D2" s="87"/>
      <c r="E2" s="87"/>
      <c r="F2" s="87"/>
      <c r="G2" s="87"/>
      <c r="H2" s="87"/>
    </row>
    <row r="3" spans="2:10" ht="13.5" customHeight="1">
      <c r="C3" s="87" t="s">
        <v>115</v>
      </c>
      <c r="D3" s="87"/>
      <c r="E3" s="87"/>
      <c r="F3" s="87"/>
      <c r="G3" s="87"/>
      <c r="H3" s="87"/>
    </row>
    <row r="4" spans="2:10" ht="5.25" hidden="1" customHeight="1"/>
    <row r="5" spans="2:10" ht="39.75" customHeight="1">
      <c r="B5" s="1"/>
      <c r="C5" s="31" t="s">
        <v>46</v>
      </c>
      <c r="D5" s="38" t="s">
        <v>1</v>
      </c>
      <c r="E5" s="37" t="s">
        <v>45</v>
      </c>
      <c r="F5" s="39" t="s">
        <v>2</v>
      </c>
      <c r="G5" s="37" t="s">
        <v>3</v>
      </c>
      <c r="H5" s="37" t="s">
        <v>4</v>
      </c>
    </row>
    <row r="6" spans="2:10" ht="24" customHeight="1">
      <c r="B6" s="108" t="s">
        <v>48</v>
      </c>
      <c r="C6" s="109"/>
      <c r="D6" s="19">
        <f>D7+D12+D13+D17+D21+D27+D32+D36+D40</f>
        <v>717026.89999999991</v>
      </c>
      <c r="E6" s="19">
        <f>E7+E12+E13+E17+E21+E27+E32+E36+E40</f>
        <v>413105.69999999995</v>
      </c>
      <c r="F6" s="19">
        <f>F7+F12+F13+F17+F21+F27+F32+F36+F40</f>
        <v>211682.5</v>
      </c>
      <c r="G6" s="19">
        <f>F6/E6*100</f>
        <v>51.241728206606695</v>
      </c>
      <c r="H6" s="19">
        <f>F6/D6*100</f>
        <v>29.522253628141431</v>
      </c>
      <c r="I6" s="58"/>
    </row>
    <row r="7" spans="2:10" ht="21.75" customHeight="1">
      <c r="B7" s="116" t="s">
        <v>49</v>
      </c>
      <c r="C7" s="117"/>
      <c r="D7" s="19">
        <f>D8+D9+D10+D11</f>
        <v>179829.4</v>
      </c>
      <c r="E7" s="19">
        <f>E8+E9+E10+E11</f>
        <v>100613.9</v>
      </c>
      <c r="F7" s="19">
        <f>F8+F9+F10+F11</f>
        <v>80934.100000000006</v>
      </c>
      <c r="G7" s="19">
        <f t="shared" ref="G7:G41" si="0">F7/E7*100</f>
        <v>80.440277138645868</v>
      </c>
      <c r="H7" s="19">
        <f t="shared" ref="H7:H41" si="1">F7/D7*100</f>
        <v>45.006044617843358</v>
      </c>
      <c r="J7" s="58"/>
    </row>
    <row r="8" spans="2:10" ht="25.5">
      <c r="B8" s="26"/>
      <c r="C8" s="29" t="s">
        <v>50</v>
      </c>
      <c r="D8" s="17">
        <v>158354.70000000001</v>
      </c>
      <c r="E8" s="17">
        <v>90848.9</v>
      </c>
      <c r="F8" s="17">
        <v>75133.3</v>
      </c>
      <c r="G8" s="19">
        <f t="shared" si="0"/>
        <v>82.701386588059961</v>
      </c>
      <c r="H8" s="19">
        <f t="shared" si="1"/>
        <v>47.446207785433586</v>
      </c>
    </row>
    <row r="9" spans="2:10">
      <c r="B9" s="26"/>
      <c r="C9" s="29" t="s">
        <v>51</v>
      </c>
      <c r="D9" s="17">
        <v>3475.3</v>
      </c>
      <c r="E9" s="17">
        <v>1665</v>
      </c>
      <c r="F9" s="17">
        <v>1494.2</v>
      </c>
      <c r="G9" s="19">
        <f t="shared" si="0"/>
        <v>89.741741741741748</v>
      </c>
      <c r="H9" s="19">
        <f t="shared" si="1"/>
        <v>42.994849365522398</v>
      </c>
    </row>
    <row r="10" spans="2:10" ht="38.25">
      <c r="B10" s="26"/>
      <c r="C10" s="29" t="s">
        <v>52</v>
      </c>
      <c r="D10" s="17">
        <v>16999.400000000001</v>
      </c>
      <c r="E10" s="17">
        <v>7800</v>
      </c>
      <c r="F10" s="17">
        <v>4216.6000000000004</v>
      </c>
      <c r="G10" s="19">
        <f t="shared" si="0"/>
        <v>54.058974358974368</v>
      </c>
      <c r="H10" s="19">
        <f t="shared" si="1"/>
        <v>24.804404861348047</v>
      </c>
    </row>
    <row r="11" spans="2:10" ht="38.25">
      <c r="B11" s="26"/>
      <c r="C11" s="29" t="s">
        <v>53</v>
      </c>
      <c r="D11" s="17">
        <v>1000</v>
      </c>
      <c r="E11" s="17">
        <v>300</v>
      </c>
      <c r="F11" s="17">
        <v>90</v>
      </c>
      <c r="G11" s="19">
        <f t="shared" si="0"/>
        <v>30</v>
      </c>
      <c r="H11" s="19">
        <f t="shared" si="1"/>
        <v>9</v>
      </c>
    </row>
    <row r="12" spans="2:10">
      <c r="B12" s="112" t="s">
        <v>54</v>
      </c>
      <c r="C12" s="113"/>
      <c r="D12" s="17">
        <v>2000</v>
      </c>
      <c r="E12" s="17">
        <v>750</v>
      </c>
      <c r="F12" s="17">
        <v>0</v>
      </c>
      <c r="G12" s="19">
        <f t="shared" si="0"/>
        <v>0</v>
      </c>
      <c r="H12" s="19">
        <f t="shared" si="1"/>
        <v>0</v>
      </c>
      <c r="I12" s="59"/>
    </row>
    <row r="13" spans="2:10">
      <c r="B13" s="106" t="s">
        <v>75</v>
      </c>
      <c r="C13" s="107"/>
      <c r="D13" s="17">
        <f>D14+D15+D16</f>
        <v>40099.699999999997</v>
      </c>
      <c r="E13" s="17">
        <f>E14+E15+E16</f>
        <v>38972.699999999997</v>
      </c>
      <c r="F13" s="17">
        <f>F15+F16</f>
        <v>-13238.7</v>
      </c>
      <c r="G13" s="19">
        <f t="shared" si="0"/>
        <v>-33.969163029505275</v>
      </c>
      <c r="H13" s="19">
        <f t="shared" si="1"/>
        <v>-33.014461454823859</v>
      </c>
    </row>
    <row r="14" spans="2:10">
      <c r="B14" s="35"/>
      <c r="C14" s="36" t="s">
        <v>86</v>
      </c>
      <c r="D14" s="17">
        <v>15000</v>
      </c>
      <c r="E14" s="17">
        <v>15000</v>
      </c>
      <c r="F14" s="17">
        <v>0</v>
      </c>
      <c r="G14" s="19"/>
      <c r="H14" s="19"/>
    </row>
    <row r="15" spans="2:10" ht="17.25" customHeight="1">
      <c r="B15" s="26"/>
      <c r="C15" s="34" t="s">
        <v>55</v>
      </c>
      <c r="D15" s="17">
        <v>35099.699999999997</v>
      </c>
      <c r="E15" s="17">
        <v>33972.699999999997</v>
      </c>
      <c r="F15" s="17">
        <v>8472</v>
      </c>
      <c r="G15" s="19">
        <f t="shared" si="0"/>
        <v>24.937670541346435</v>
      </c>
      <c r="H15" s="19">
        <f t="shared" si="1"/>
        <v>24.136958435542187</v>
      </c>
    </row>
    <row r="16" spans="2:10" ht="19.5" customHeight="1">
      <c r="B16" s="26"/>
      <c r="C16" s="29" t="s">
        <v>77</v>
      </c>
      <c r="D16" s="17">
        <v>-10000</v>
      </c>
      <c r="E16" s="17">
        <v>-10000</v>
      </c>
      <c r="F16" s="17">
        <v>-21710.7</v>
      </c>
      <c r="G16" s="19">
        <f t="shared" si="0"/>
        <v>217.10700000000003</v>
      </c>
      <c r="H16" s="19">
        <f t="shared" si="1"/>
        <v>217.10700000000003</v>
      </c>
    </row>
    <row r="17" spans="2:9" ht="21.75" customHeight="1">
      <c r="B17" s="102" t="s">
        <v>76</v>
      </c>
      <c r="C17" s="103"/>
      <c r="D17" s="17">
        <f>D18+D19+D20</f>
        <v>61000</v>
      </c>
      <c r="E17" s="17">
        <f>E18+E19+E20</f>
        <v>38400</v>
      </c>
      <c r="F17" s="17">
        <f>F18+F19+F20</f>
        <v>21929.3</v>
      </c>
      <c r="G17" s="19">
        <f t="shared" si="0"/>
        <v>57.107552083333331</v>
      </c>
      <c r="H17" s="19">
        <f t="shared" si="1"/>
        <v>35.949672131147544</v>
      </c>
    </row>
    <row r="18" spans="2:9" ht="17.25" customHeight="1">
      <c r="B18" s="26"/>
      <c r="C18" s="29" t="s">
        <v>56</v>
      </c>
      <c r="D18" s="17">
        <v>47000</v>
      </c>
      <c r="E18" s="17">
        <v>25000</v>
      </c>
      <c r="F18" s="17">
        <v>20362</v>
      </c>
      <c r="G18" s="19">
        <f t="shared" si="0"/>
        <v>81.447999999999993</v>
      </c>
      <c r="H18" s="19">
        <f t="shared" si="1"/>
        <v>43.323404255319147</v>
      </c>
    </row>
    <row r="19" spans="2:9" ht="16.5" customHeight="1">
      <c r="B19" s="26"/>
      <c r="C19" s="29" t="s">
        <v>57</v>
      </c>
      <c r="D19" s="17">
        <v>1000</v>
      </c>
      <c r="E19" s="17">
        <v>400</v>
      </c>
      <c r="F19" s="17"/>
      <c r="G19" s="19">
        <f>F19/E19*100</f>
        <v>0</v>
      </c>
      <c r="H19" s="19">
        <f t="shared" si="1"/>
        <v>0</v>
      </c>
    </row>
    <row r="20" spans="2:9" s="2" customFormat="1" ht="27" customHeight="1">
      <c r="B20" s="27"/>
      <c r="C20" s="29" t="s">
        <v>58</v>
      </c>
      <c r="D20" s="17">
        <v>13000</v>
      </c>
      <c r="E20" s="17">
        <v>13000</v>
      </c>
      <c r="F20" s="17">
        <v>1567.3</v>
      </c>
      <c r="G20" s="19">
        <f t="shared" si="0"/>
        <v>12.056153846153846</v>
      </c>
      <c r="H20" s="19">
        <f t="shared" si="1"/>
        <v>12.056153846153846</v>
      </c>
    </row>
    <row r="21" spans="2:9" ht="25.5" customHeight="1">
      <c r="B21" s="104" t="s">
        <v>81</v>
      </c>
      <c r="C21" s="105"/>
      <c r="D21" s="17">
        <f>D22+D23+D24+D26</f>
        <v>168932.1</v>
      </c>
      <c r="E21" s="17">
        <f>E22+E23+E24+E26</f>
        <v>115530</v>
      </c>
      <c r="F21" s="17">
        <f>F22+F23+F24+F26</f>
        <v>41764.300000000003</v>
      </c>
      <c r="G21" s="19">
        <f t="shared" si="0"/>
        <v>36.150177443088374</v>
      </c>
      <c r="H21" s="19">
        <f>F21/D21*100</f>
        <v>24.722536451035655</v>
      </c>
    </row>
    <row r="22" spans="2:9" s="2" customFormat="1" ht="18.75" customHeight="1">
      <c r="B22" s="27"/>
      <c r="C22" s="29" t="s">
        <v>59</v>
      </c>
      <c r="D22" s="17">
        <v>24050</v>
      </c>
      <c r="E22" s="17">
        <v>23000</v>
      </c>
      <c r="F22" s="17">
        <v>599</v>
      </c>
      <c r="G22" s="19">
        <f t="shared" si="0"/>
        <v>2.6043478260869564</v>
      </c>
      <c r="H22" s="19">
        <f t="shared" si="1"/>
        <v>2.4906444906444904</v>
      </c>
    </row>
    <row r="23" spans="2:9" s="2" customFormat="1" ht="18.75" customHeight="1">
      <c r="B23" s="27"/>
      <c r="C23" s="29" t="s">
        <v>60</v>
      </c>
      <c r="D23" s="17">
        <v>23554</v>
      </c>
      <c r="E23" s="17">
        <v>20000</v>
      </c>
      <c r="F23" s="17">
        <v>302.5</v>
      </c>
      <c r="G23" s="19">
        <f t="shared" si="0"/>
        <v>1.5125</v>
      </c>
      <c r="H23" s="19">
        <f t="shared" si="1"/>
        <v>1.2842829243440606</v>
      </c>
    </row>
    <row r="24" spans="2:9" s="2" customFormat="1" ht="17.25" customHeight="1">
      <c r="B24" s="27"/>
      <c r="C24" s="29" t="s">
        <v>61</v>
      </c>
      <c r="D24" s="17">
        <v>34418.1</v>
      </c>
      <c r="E24" s="17">
        <v>34000</v>
      </c>
      <c r="F24" s="17">
        <v>8022</v>
      </c>
      <c r="G24" s="19">
        <f t="shared" si="0"/>
        <v>23.594117647058823</v>
      </c>
      <c r="H24" s="19">
        <f t="shared" si="1"/>
        <v>23.307503900563947</v>
      </c>
    </row>
    <row r="25" spans="2:9" ht="29.25" hidden="1" customHeight="1">
      <c r="B25" s="92"/>
      <c r="C25" s="93"/>
      <c r="D25" s="17"/>
      <c r="E25" s="17"/>
      <c r="F25" s="17"/>
      <c r="G25" s="19" t="e">
        <f t="shared" si="0"/>
        <v>#DIV/0!</v>
      </c>
      <c r="H25" s="19" t="e">
        <f t="shared" si="1"/>
        <v>#DIV/0!</v>
      </c>
    </row>
    <row r="26" spans="2:9" ht="36" customHeight="1">
      <c r="B26" s="26"/>
      <c r="C26" s="29" t="s">
        <v>62</v>
      </c>
      <c r="D26" s="19">
        <v>86910</v>
      </c>
      <c r="E26" s="19">
        <v>38530</v>
      </c>
      <c r="F26" s="19">
        <v>32840.800000000003</v>
      </c>
      <c r="G26" s="19">
        <f t="shared" si="0"/>
        <v>85.234362834155206</v>
      </c>
      <c r="H26" s="19">
        <f t="shared" si="1"/>
        <v>37.787136117823039</v>
      </c>
      <c r="I26" s="60"/>
    </row>
    <row r="27" spans="2:9">
      <c r="B27" s="94" t="s">
        <v>80</v>
      </c>
      <c r="C27" s="95"/>
      <c r="D27" s="23">
        <f>D28+D29+D30+D31</f>
        <v>44810</v>
      </c>
      <c r="E27" s="23">
        <f>E28+E29+E30+E31</f>
        <v>22285</v>
      </c>
      <c r="F27" s="22">
        <f>F28+F29+F30+F31</f>
        <v>21396</v>
      </c>
      <c r="G27" s="19">
        <f t="shared" si="0"/>
        <v>96.010769575947947</v>
      </c>
      <c r="H27" s="19">
        <f t="shared" si="1"/>
        <v>47.748270475340327</v>
      </c>
    </row>
    <row r="28" spans="2:9">
      <c r="B28" s="26"/>
      <c r="C28" s="29" t="s">
        <v>63</v>
      </c>
      <c r="D28" s="23">
        <v>2250</v>
      </c>
      <c r="E28" s="23">
        <v>450</v>
      </c>
      <c r="F28" s="22">
        <v>730.2</v>
      </c>
      <c r="G28" s="19">
        <f t="shared" si="0"/>
        <v>162.26666666666668</v>
      </c>
      <c r="H28" s="19">
        <f t="shared" si="1"/>
        <v>32.453333333333333</v>
      </c>
    </row>
    <row r="29" spans="2:9">
      <c r="B29" s="26"/>
      <c r="C29" s="29" t="s">
        <v>64</v>
      </c>
      <c r="D29" s="23">
        <v>5120</v>
      </c>
      <c r="E29" s="23">
        <v>2845</v>
      </c>
      <c r="F29" s="22">
        <v>2484.5</v>
      </c>
      <c r="G29" s="19">
        <f t="shared" si="0"/>
        <v>87.328646748681891</v>
      </c>
      <c r="H29" s="19">
        <f t="shared" si="1"/>
        <v>48.525390625</v>
      </c>
    </row>
    <row r="30" spans="2:9" ht="18" customHeight="1">
      <c r="B30" s="26"/>
      <c r="C30" s="29" t="s">
        <v>65</v>
      </c>
      <c r="D30" s="23">
        <v>31000</v>
      </c>
      <c r="E30" s="23">
        <v>17000</v>
      </c>
      <c r="F30" s="22">
        <v>16800</v>
      </c>
      <c r="G30" s="19">
        <f t="shared" si="0"/>
        <v>98.82352941176471</v>
      </c>
      <c r="H30" s="19">
        <f t="shared" si="1"/>
        <v>54.193548387096783</v>
      </c>
    </row>
    <row r="31" spans="2:9">
      <c r="B31" s="26"/>
      <c r="C31" s="29" t="s">
        <v>66</v>
      </c>
      <c r="D31" s="23">
        <v>6440</v>
      </c>
      <c r="E31" s="23">
        <v>1990</v>
      </c>
      <c r="F31" s="22">
        <v>1381.3</v>
      </c>
      <c r="G31" s="19">
        <f>F31/E31*100</f>
        <v>69.412060301507537</v>
      </c>
      <c r="H31" s="19">
        <f t="shared" si="1"/>
        <v>21.448757763975156</v>
      </c>
    </row>
    <row r="32" spans="2:9">
      <c r="B32" s="100" t="s">
        <v>67</v>
      </c>
      <c r="C32" s="101"/>
      <c r="D32" s="23">
        <f>D33+D34+D35</f>
        <v>121455</v>
      </c>
      <c r="E32" s="23">
        <f>E33+E34+E35</f>
        <v>64225</v>
      </c>
      <c r="F32" s="22">
        <f>F33+F34+F35</f>
        <v>58297.5</v>
      </c>
      <c r="G32" s="19">
        <f t="shared" si="0"/>
        <v>90.770727909692482</v>
      </c>
      <c r="H32" s="19">
        <f>F32/D32*100</f>
        <v>47.999258984809188</v>
      </c>
    </row>
    <row r="33" spans="2:8">
      <c r="B33" s="26"/>
      <c r="C33" s="29" t="s">
        <v>68</v>
      </c>
      <c r="D33" s="23">
        <v>72000</v>
      </c>
      <c r="E33" s="23">
        <v>33400</v>
      </c>
      <c r="F33" s="22">
        <v>32690.7</v>
      </c>
      <c r="G33" s="19">
        <f t="shared" si="0"/>
        <v>97.876347305389217</v>
      </c>
      <c r="H33" s="19">
        <f t="shared" si="1"/>
        <v>45.403749999999995</v>
      </c>
    </row>
    <row r="34" spans="2:8">
      <c r="B34" s="28"/>
      <c r="C34" s="29" t="s">
        <v>69</v>
      </c>
      <c r="D34" s="23">
        <v>600</v>
      </c>
      <c r="E34" s="23">
        <v>400</v>
      </c>
      <c r="F34" s="22">
        <v>0</v>
      </c>
      <c r="G34" s="19">
        <f t="shared" si="0"/>
        <v>0</v>
      </c>
      <c r="H34" s="19">
        <f t="shared" si="1"/>
        <v>0</v>
      </c>
    </row>
    <row r="35" spans="2:8">
      <c r="B35" s="28"/>
      <c r="C35" s="29" t="s">
        <v>70</v>
      </c>
      <c r="D35" s="23">
        <v>48855</v>
      </c>
      <c r="E35" s="23">
        <v>30425</v>
      </c>
      <c r="F35" s="22">
        <v>25606.799999999999</v>
      </c>
      <c r="G35" s="19">
        <f t="shared" si="0"/>
        <v>84.163681183237472</v>
      </c>
      <c r="H35" s="19">
        <f t="shared" si="1"/>
        <v>52.413877801657968</v>
      </c>
    </row>
    <row r="36" spans="2:8" ht="17.25" customHeight="1">
      <c r="B36" s="96" t="s">
        <v>78</v>
      </c>
      <c r="C36" s="97"/>
      <c r="D36" s="23">
        <f>D37+D38+D39</f>
        <v>6500</v>
      </c>
      <c r="E36" s="23">
        <f>E37+E38+E39</f>
        <v>2600</v>
      </c>
      <c r="F36" s="22">
        <f>F37+F38+F39</f>
        <v>600</v>
      </c>
      <c r="G36" s="19">
        <f t="shared" si="0"/>
        <v>23.076923076923077</v>
      </c>
      <c r="H36" s="19">
        <f t="shared" si="1"/>
        <v>9.2307692307692317</v>
      </c>
    </row>
    <row r="37" spans="2:8">
      <c r="B37" s="26"/>
      <c r="C37" s="29" t="s">
        <v>73</v>
      </c>
      <c r="D37" s="23">
        <v>500</v>
      </c>
      <c r="E37" s="23">
        <v>200</v>
      </c>
      <c r="F37" s="22">
        <v>0</v>
      </c>
      <c r="G37" s="19">
        <f t="shared" si="0"/>
        <v>0</v>
      </c>
      <c r="H37" s="19">
        <f t="shared" si="1"/>
        <v>0</v>
      </c>
    </row>
    <row r="38" spans="2:8" ht="14.25" customHeight="1">
      <c r="B38" s="26"/>
      <c r="C38" s="29" t="s">
        <v>71</v>
      </c>
      <c r="D38" s="23">
        <v>6000</v>
      </c>
      <c r="E38" s="23">
        <v>2400</v>
      </c>
      <c r="F38" s="22">
        <v>600</v>
      </c>
      <c r="G38" s="19">
        <f t="shared" si="0"/>
        <v>25</v>
      </c>
      <c r="H38" s="19">
        <f t="shared" si="1"/>
        <v>10</v>
      </c>
    </row>
    <row r="39" spans="2:8" ht="23.25" hidden="1" customHeight="1">
      <c r="B39" s="26"/>
      <c r="C39" s="29" t="s">
        <v>72</v>
      </c>
      <c r="D39" s="23"/>
      <c r="E39" s="23"/>
      <c r="F39" s="22"/>
      <c r="G39" s="19" t="e">
        <f t="shared" si="0"/>
        <v>#DIV/0!</v>
      </c>
      <c r="H39" s="19" t="e">
        <f t="shared" si="1"/>
        <v>#DIV/0!</v>
      </c>
    </row>
    <row r="40" spans="2:8" ht="24.75" customHeight="1">
      <c r="B40" s="98" t="s">
        <v>79</v>
      </c>
      <c r="C40" s="99"/>
      <c r="D40" s="23">
        <f>D41</f>
        <v>92400.7</v>
      </c>
      <c r="E40" s="23">
        <f>E41</f>
        <v>29729.1</v>
      </c>
      <c r="F40" s="22">
        <f>F41</f>
        <v>0</v>
      </c>
      <c r="G40" s="19">
        <f t="shared" si="0"/>
        <v>0</v>
      </c>
      <c r="H40" s="19">
        <f t="shared" si="1"/>
        <v>0</v>
      </c>
    </row>
    <row r="41" spans="2:8" ht="18.75" customHeight="1">
      <c r="B41" s="26"/>
      <c r="C41" s="30" t="s">
        <v>74</v>
      </c>
      <c r="D41" s="23">
        <v>92400.7</v>
      </c>
      <c r="E41" s="23">
        <v>29729.1</v>
      </c>
      <c r="F41" s="22">
        <v>0</v>
      </c>
      <c r="G41" s="19">
        <f t="shared" si="0"/>
        <v>0</v>
      </c>
      <c r="H41" s="19">
        <f t="shared" si="1"/>
        <v>0</v>
      </c>
    </row>
  </sheetData>
  <mergeCells count="13">
    <mergeCell ref="B40:C40"/>
    <mergeCell ref="B17:C17"/>
    <mergeCell ref="B21:C21"/>
    <mergeCell ref="B25:C25"/>
    <mergeCell ref="B27:C27"/>
    <mergeCell ref="B32:C32"/>
    <mergeCell ref="B36:C36"/>
    <mergeCell ref="B13:C13"/>
    <mergeCell ref="C1:H2"/>
    <mergeCell ref="C3:H3"/>
    <mergeCell ref="B6:C6"/>
    <mergeCell ref="B7:C7"/>
    <mergeCell ref="B12:C12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workbookViewId="0">
      <selection activeCell="H10" sqref="H10"/>
    </sheetView>
  </sheetViews>
  <sheetFormatPr defaultRowHeight="15"/>
  <cols>
    <col min="2" max="2" width="2.85546875" customWidth="1"/>
    <col min="3" max="3" width="4.7109375" customWidth="1"/>
    <col min="4" max="4" width="44.7109375" customWidth="1"/>
    <col min="5" max="5" width="10.28515625" customWidth="1"/>
    <col min="6" max="6" width="11.42578125" customWidth="1"/>
  </cols>
  <sheetData>
    <row r="1" spans="2:6" ht="27" customHeight="1">
      <c r="D1" s="122" t="s">
        <v>122</v>
      </c>
      <c r="E1" s="122"/>
      <c r="F1" s="122"/>
    </row>
    <row r="2" spans="2:6" ht="24">
      <c r="B2" s="123"/>
      <c r="C2" s="123"/>
      <c r="D2" s="125" t="s">
        <v>87</v>
      </c>
      <c r="E2" s="44" t="s">
        <v>88</v>
      </c>
      <c r="F2" s="44" t="s">
        <v>90</v>
      </c>
    </row>
    <row r="3" spans="2:6" ht="20.25" customHeight="1">
      <c r="B3" s="124"/>
      <c r="C3" s="124"/>
      <c r="D3" s="126"/>
      <c r="E3" s="44" t="s">
        <v>89</v>
      </c>
      <c r="F3" s="44" t="s">
        <v>91</v>
      </c>
    </row>
    <row r="4" spans="2:6" ht="19.5" customHeight="1">
      <c r="B4" s="50"/>
      <c r="C4" s="50">
        <v>1</v>
      </c>
      <c r="D4" s="51" t="s">
        <v>92</v>
      </c>
      <c r="E4" s="45"/>
      <c r="F4" s="42"/>
    </row>
    <row r="5" spans="2:6" ht="15" customHeight="1">
      <c r="B5" s="50"/>
      <c r="C5" s="50"/>
      <c r="D5" s="51" t="s">
        <v>93</v>
      </c>
      <c r="E5" s="61">
        <v>2</v>
      </c>
      <c r="F5" s="61">
        <v>15000</v>
      </c>
    </row>
    <row r="6" spans="2:6">
      <c r="B6" s="50"/>
      <c r="C6" s="50"/>
      <c r="D6" s="51"/>
      <c r="E6" s="61">
        <v>1</v>
      </c>
      <c r="F6" s="61">
        <v>50000</v>
      </c>
    </row>
    <row r="7" spans="2:6">
      <c r="B7" s="50"/>
      <c r="C7" s="50"/>
      <c r="D7" s="51"/>
      <c r="E7" s="61">
        <v>1</v>
      </c>
      <c r="F7" s="61">
        <v>30000</v>
      </c>
    </row>
    <row r="8" spans="2:6">
      <c r="B8" s="50"/>
      <c r="C8" s="50"/>
      <c r="D8" s="51"/>
      <c r="E8" s="61">
        <v>1</v>
      </c>
      <c r="F8" s="61">
        <v>5000</v>
      </c>
    </row>
    <row r="9" spans="2:6" ht="24.75" customHeight="1">
      <c r="B9" s="50"/>
      <c r="C9" s="50">
        <v>2</v>
      </c>
      <c r="D9" s="51" t="s">
        <v>94</v>
      </c>
      <c r="E9" s="62">
        <v>2</v>
      </c>
      <c r="F9" s="61">
        <v>5000</v>
      </c>
    </row>
    <row r="10" spans="2:6" ht="32.25" customHeight="1">
      <c r="B10" s="127"/>
      <c r="C10" s="127">
        <v>3</v>
      </c>
      <c r="D10" s="129" t="s">
        <v>95</v>
      </c>
      <c r="E10" s="131">
        <v>39</v>
      </c>
      <c r="F10" s="133"/>
    </row>
    <row r="11" spans="2:6" ht="15" hidden="1" customHeight="1">
      <c r="B11" s="128"/>
      <c r="C11" s="128"/>
      <c r="D11" s="130"/>
      <c r="E11" s="132"/>
      <c r="F11" s="134"/>
    </row>
    <row r="12" spans="2:6">
      <c r="B12" s="50"/>
      <c r="C12" s="50">
        <v>4</v>
      </c>
      <c r="D12" s="51" t="s">
        <v>96</v>
      </c>
      <c r="E12" s="61">
        <v>5</v>
      </c>
      <c r="F12" s="61">
        <v>200000</v>
      </c>
    </row>
    <row r="13" spans="2:6" ht="22.5" customHeight="1">
      <c r="B13" s="50"/>
      <c r="C13" s="50">
        <v>5</v>
      </c>
      <c r="D13" s="51" t="s">
        <v>97</v>
      </c>
      <c r="E13" s="61"/>
      <c r="F13" s="61"/>
    </row>
    <row r="14" spans="2:6" ht="30.75" customHeight="1">
      <c r="B14" s="50"/>
      <c r="C14" s="50">
        <v>6</v>
      </c>
      <c r="D14" s="51" t="s">
        <v>98</v>
      </c>
      <c r="E14" s="61">
        <v>1</v>
      </c>
      <c r="F14" s="61">
        <v>50000</v>
      </c>
    </row>
    <row r="15" spans="2:6" ht="17.25" customHeight="1">
      <c r="B15" s="50"/>
      <c r="C15" s="50">
        <v>7</v>
      </c>
      <c r="D15" s="51" t="s">
        <v>99</v>
      </c>
      <c r="E15" s="61"/>
      <c r="F15" s="61"/>
    </row>
    <row r="16" spans="2:6" ht="25.5" customHeight="1">
      <c r="B16" s="50"/>
      <c r="C16" s="50">
        <v>8</v>
      </c>
      <c r="D16" s="51" t="s">
        <v>100</v>
      </c>
      <c r="E16" s="61">
        <v>35.450000000000003</v>
      </c>
      <c r="F16" s="61"/>
    </row>
    <row r="17" spans="2:6" ht="30" customHeight="1">
      <c r="B17" s="50"/>
      <c r="C17" s="50">
        <v>9</v>
      </c>
      <c r="D17" s="51" t="s">
        <v>101</v>
      </c>
      <c r="E17" s="61">
        <v>8184</v>
      </c>
      <c r="F17" s="61"/>
    </row>
    <row r="18" spans="2:6" ht="16.5" customHeight="1">
      <c r="B18" s="50"/>
      <c r="C18" s="50"/>
      <c r="D18" s="51" t="s">
        <v>102</v>
      </c>
      <c r="E18" s="42"/>
      <c r="F18" s="42"/>
    </row>
    <row r="19" spans="2:6" ht="17.25" customHeight="1">
      <c r="B19" s="50"/>
      <c r="C19" s="50"/>
      <c r="D19" s="51" t="s">
        <v>103</v>
      </c>
      <c r="E19" s="42"/>
      <c r="F19" s="42"/>
    </row>
    <row r="20" spans="2:6" ht="24" customHeight="1">
      <c r="B20" s="50"/>
      <c r="C20" s="50">
        <v>10</v>
      </c>
      <c r="D20" s="51" t="s">
        <v>104</v>
      </c>
      <c r="E20" s="43">
        <v>16098</v>
      </c>
      <c r="F20" s="43"/>
    </row>
    <row r="21" spans="2:6" ht="29.25" customHeight="1">
      <c r="B21" s="50"/>
      <c r="C21" s="50">
        <v>11</v>
      </c>
      <c r="D21" s="51" t="s">
        <v>105</v>
      </c>
      <c r="E21" s="43"/>
      <c r="F21" s="43"/>
    </row>
    <row r="22" spans="2:6" ht="32.25" customHeight="1">
      <c r="B22" s="50"/>
      <c r="C22" s="50">
        <v>12</v>
      </c>
      <c r="D22" s="51" t="s">
        <v>106</v>
      </c>
      <c r="E22" s="43"/>
      <c r="F22" s="43" t="s">
        <v>107</v>
      </c>
    </row>
    <row r="23" spans="2:6" ht="20.25" customHeight="1">
      <c r="B23" s="50"/>
      <c r="C23" s="50">
        <v>13</v>
      </c>
      <c r="D23" s="51" t="s">
        <v>108</v>
      </c>
      <c r="E23" s="47">
        <v>1</v>
      </c>
      <c r="F23" s="48">
        <v>4000</v>
      </c>
    </row>
    <row r="24" spans="2:6" ht="19.5" customHeight="1">
      <c r="B24" s="50"/>
      <c r="C24" s="50">
        <v>14</v>
      </c>
      <c r="D24" s="51" t="s">
        <v>109</v>
      </c>
      <c r="E24" s="47">
        <v>1</v>
      </c>
      <c r="F24" s="48"/>
    </row>
    <row r="25" spans="2:6" ht="20.25" customHeight="1">
      <c r="B25" s="50"/>
      <c r="C25" s="50">
        <v>15</v>
      </c>
      <c r="D25" s="51" t="s">
        <v>110</v>
      </c>
      <c r="E25" s="47">
        <v>1</v>
      </c>
      <c r="F25" s="48"/>
    </row>
    <row r="26" spans="2:6" ht="21" customHeight="1">
      <c r="B26" s="50"/>
      <c r="C26" s="50">
        <v>16</v>
      </c>
      <c r="D26" s="51" t="s">
        <v>111</v>
      </c>
      <c r="E26" s="47">
        <v>1</v>
      </c>
      <c r="F26" s="48"/>
    </row>
    <row r="27" spans="2:6" ht="21" customHeight="1">
      <c r="B27" s="52"/>
      <c r="C27" s="52"/>
      <c r="D27" s="53"/>
      <c r="E27" s="54"/>
      <c r="F27" s="55"/>
    </row>
    <row r="29" spans="2:6">
      <c r="D29" s="87" t="s">
        <v>112</v>
      </c>
      <c r="E29" s="87"/>
      <c r="F29" s="87"/>
    </row>
  </sheetData>
  <mergeCells count="10">
    <mergeCell ref="D29:F29"/>
    <mergeCell ref="D1:F1"/>
    <mergeCell ref="B2:B3"/>
    <mergeCell ref="C2:C3"/>
    <mergeCell ref="D2:D3"/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topLeftCell="A2" workbookViewId="0">
      <selection activeCell="J19" sqref="J19"/>
    </sheetView>
  </sheetViews>
  <sheetFormatPr defaultRowHeight="15"/>
  <cols>
    <col min="1" max="1" width="1" customWidth="1"/>
    <col min="2" max="2" width="4.140625" customWidth="1"/>
    <col min="3" max="3" width="43" customWidth="1"/>
    <col min="4" max="4" width="9.85546875" customWidth="1"/>
    <col min="5" max="5" width="9.42578125" style="67" customWidth="1"/>
    <col min="6" max="6" width="9.140625" customWidth="1"/>
    <col min="7" max="7" width="7.7109375" customWidth="1"/>
    <col min="8" max="8" width="8.140625" customWidth="1"/>
  </cols>
  <sheetData>
    <row r="1" spans="2:8" hidden="1">
      <c r="C1" s="87" t="s">
        <v>113</v>
      </c>
      <c r="D1" s="87"/>
      <c r="E1" s="87"/>
      <c r="F1" s="87"/>
      <c r="G1" s="87"/>
      <c r="H1" s="87"/>
    </row>
    <row r="2" spans="2:8">
      <c r="C2" s="87"/>
      <c r="D2" s="87"/>
      <c r="E2" s="87"/>
      <c r="F2" s="87"/>
      <c r="G2" s="87"/>
      <c r="H2" s="87"/>
    </row>
    <row r="3" spans="2:8" ht="13.5" customHeight="1">
      <c r="C3" s="87" t="s">
        <v>124</v>
      </c>
      <c r="D3" s="87"/>
      <c r="E3" s="87"/>
      <c r="F3" s="87"/>
      <c r="G3" s="87"/>
      <c r="H3" s="87"/>
    </row>
    <row r="4" spans="2:8" ht="5.25" hidden="1" customHeight="1"/>
    <row r="5" spans="2:8" ht="33" customHeight="1">
      <c r="B5" s="1"/>
      <c r="C5" s="31" t="s">
        <v>0</v>
      </c>
      <c r="D5" s="40" t="s">
        <v>1</v>
      </c>
      <c r="E5" s="68" t="s">
        <v>45</v>
      </c>
      <c r="F5" s="24" t="s">
        <v>2</v>
      </c>
      <c r="G5" s="40" t="s">
        <v>3</v>
      </c>
      <c r="H5" s="40" t="s">
        <v>4</v>
      </c>
    </row>
    <row r="6" spans="2:8" ht="24" customHeight="1">
      <c r="B6" s="88" t="s">
        <v>5</v>
      </c>
      <c r="C6" s="89"/>
      <c r="D6" s="19">
        <f>D7+D37+D43+D28</f>
        <v>570706.07000000007</v>
      </c>
      <c r="E6" s="63">
        <f>E7+E37+E43+E28</f>
        <v>408773.3</v>
      </c>
      <c r="F6" s="19">
        <f>F7+F37+F43+F28</f>
        <v>435679.75</v>
      </c>
      <c r="G6" s="19">
        <f>F6/E6*100</f>
        <v>106.58224252904974</v>
      </c>
      <c r="H6" s="19">
        <f>F6/D6*100</f>
        <v>76.340479434536235</v>
      </c>
    </row>
    <row r="7" spans="2:8" ht="24" customHeight="1">
      <c r="B7" s="90" t="s">
        <v>28</v>
      </c>
      <c r="C7" s="91"/>
      <c r="D7" s="19">
        <f>D10+D11+D12+D23+D25+D29+D8+D9</f>
        <v>178477.4</v>
      </c>
      <c r="E7" s="63">
        <f>E10+E11+E12+E23+E25+E29+E8+E9</f>
        <v>114765</v>
      </c>
      <c r="F7" s="19">
        <f>F10+F11+F12+F23+F25+F29+F47+F8+F9</f>
        <v>141295</v>
      </c>
      <c r="G7" s="19">
        <f t="shared" ref="G7:G49" si="0">F7/E7*100</f>
        <v>123.11680390362916</v>
      </c>
      <c r="H7" s="19">
        <f t="shared" ref="H7:H49" si="1">F7/D7*100</f>
        <v>79.166886115552998</v>
      </c>
    </row>
    <row r="8" spans="2:8" ht="30.75" customHeight="1">
      <c r="B8" s="57"/>
      <c r="C8" s="56" t="s">
        <v>116</v>
      </c>
      <c r="D8" s="19">
        <v>1223.4000000000001</v>
      </c>
      <c r="E8" s="63">
        <v>750</v>
      </c>
      <c r="F8" s="19">
        <v>1490.8</v>
      </c>
      <c r="G8" s="19">
        <f t="shared" si="0"/>
        <v>198.77333333333334</v>
      </c>
      <c r="H8" s="19">
        <f t="shared" si="1"/>
        <v>121.85711950302434</v>
      </c>
    </row>
    <row r="9" spans="2:8" ht="24" customHeight="1">
      <c r="B9" s="57"/>
      <c r="C9" s="3" t="s">
        <v>6</v>
      </c>
      <c r="D9" s="19">
        <v>22489</v>
      </c>
      <c r="E9" s="63">
        <v>12500</v>
      </c>
      <c r="F9" s="19">
        <v>13168.8</v>
      </c>
      <c r="G9" s="19">
        <f t="shared" si="0"/>
        <v>105.35039999999999</v>
      </c>
      <c r="H9" s="19">
        <f t="shared" si="1"/>
        <v>58.556627684645825</v>
      </c>
    </row>
    <row r="10" spans="2:8">
      <c r="B10" s="1"/>
      <c r="C10" s="3" t="s">
        <v>117</v>
      </c>
      <c r="D10" s="17"/>
      <c r="E10" s="64"/>
      <c r="F10" s="17">
        <v>3640.1</v>
      </c>
      <c r="G10" s="19"/>
      <c r="H10" s="19"/>
    </row>
    <row r="11" spans="2:8">
      <c r="B11" s="1"/>
      <c r="C11" s="3" t="s">
        <v>118</v>
      </c>
      <c r="D11" s="17">
        <v>52200</v>
      </c>
      <c r="E11" s="64">
        <v>33000</v>
      </c>
      <c r="F11" s="17">
        <v>41180.6</v>
      </c>
      <c r="G11" s="19">
        <f t="shared" si="0"/>
        <v>124.78969696969698</v>
      </c>
      <c r="H11" s="19">
        <f t="shared" si="1"/>
        <v>78.890038314176252</v>
      </c>
    </row>
    <row r="12" spans="2:8">
      <c r="B12" s="90" t="s">
        <v>8</v>
      </c>
      <c r="C12" s="91"/>
      <c r="D12" s="17">
        <f>D13+D14+D15+D16+D17+D18+D20+D22</f>
        <v>4465</v>
      </c>
      <c r="E12" s="64">
        <f>E13+E14+E15+E16+E17+E18+E20+E21+E22</f>
        <v>2750</v>
      </c>
      <c r="F12" s="17">
        <f>F13+F14+F15+F16+F17+F18+F20+F22+F21</f>
        <v>4695.3</v>
      </c>
      <c r="G12" s="19">
        <f t="shared" si="0"/>
        <v>170.73818181818183</v>
      </c>
      <c r="H12" s="19">
        <f t="shared" si="1"/>
        <v>105.15789473684211</v>
      </c>
    </row>
    <row r="13" spans="2:8">
      <c r="B13" s="1"/>
      <c r="C13" s="3" t="s">
        <v>9</v>
      </c>
      <c r="D13" s="17">
        <v>300</v>
      </c>
      <c r="E13" s="64">
        <v>200</v>
      </c>
      <c r="F13" s="17">
        <v>518</v>
      </c>
      <c r="G13" s="19">
        <f t="shared" si="0"/>
        <v>259</v>
      </c>
      <c r="H13" s="19">
        <f t="shared" si="1"/>
        <v>172.66666666666666</v>
      </c>
    </row>
    <row r="14" spans="2:8">
      <c r="B14" s="1"/>
      <c r="C14" s="3" t="s">
        <v>10</v>
      </c>
      <c r="D14" s="17">
        <v>70</v>
      </c>
      <c r="E14" s="64">
        <v>40</v>
      </c>
      <c r="F14" s="17">
        <v>45</v>
      </c>
      <c r="G14" s="19">
        <f t="shared" si="0"/>
        <v>112.5</v>
      </c>
      <c r="H14" s="19">
        <f t="shared" si="1"/>
        <v>64.285714285714292</v>
      </c>
    </row>
    <row r="15" spans="2:8" ht="18" customHeight="1">
      <c r="B15" s="1"/>
      <c r="C15" s="5" t="s">
        <v>26</v>
      </c>
      <c r="D15" s="17">
        <v>1000</v>
      </c>
      <c r="E15" s="64">
        <v>750</v>
      </c>
      <c r="F15" s="17">
        <v>1149.4000000000001</v>
      </c>
      <c r="G15" s="19">
        <f t="shared" si="0"/>
        <v>153.25333333333336</v>
      </c>
      <c r="H15" s="19">
        <f t="shared" si="1"/>
        <v>114.94000000000003</v>
      </c>
    </row>
    <row r="16" spans="2:8" ht="39" customHeight="1">
      <c r="B16" s="1"/>
      <c r="C16" s="4" t="s">
        <v>123</v>
      </c>
      <c r="D16" s="17">
        <v>100</v>
      </c>
      <c r="E16" s="64">
        <v>100</v>
      </c>
      <c r="F16" s="17">
        <v>100</v>
      </c>
      <c r="G16" s="19">
        <f t="shared" si="0"/>
        <v>100</v>
      </c>
      <c r="H16" s="19">
        <f t="shared" si="1"/>
        <v>100</v>
      </c>
    </row>
    <row r="17" spans="2:8" ht="29.25">
      <c r="B17" s="1"/>
      <c r="C17" s="5" t="s">
        <v>11</v>
      </c>
      <c r="D17" s="17">
        <v>2460</v>
      </c>
      <c r="E17" s="64">
        <v>1350</v>
      </c>
      <c r="F17" s="17">
        <v>2259.5</v>
      </c>
      <c r="G17" s="19">
        <f t="shared" si="0"/>
        <v>167.37037037037038</v>
      </c>
      <c r="H17" s="19">
        <f t="shared" si="1"/>
        <v>91.849593495934954</v>
      </c>
    </row>
    <row r="18" spans="2:8" s="2" customFormat="1" ht="57">
      <c r="B18" s="3"/>
      <c r="C18" s="5" t="s">
        <v>13</v>
      </c>
      <c r="D18" s="17">
        <v>100</v>
      </c>
      <c r="E18" s="64"/>
      <c r="F18" s="17">
        <v>0</v>
      </c>
      <c r="G18" s="19"/>
      <c r="H18" s="19">
        <f t="shared" si="1"/>
        <v>0</v>
      </c>
    </row>
    <row r="19" spans="2:8" s="2" customFormat="1" ht="54.75" customHeight="1">
      <c r="B19" s="3"/>
      <c r="C19" s="5" t="s">
        <v>125</v>
      </c>
      <c r="D19" s="17"/>
      <c r="E19" s="64"/>
      <c r="F19" s="17">
        <v>30</v>
      </c>
      <c r="G19" s="19"/>
      <c r="H19" s="19"/>
    </row>
    <row r="20" spans="2:8">
      <c r="B20" s="1"/>
      <c r="C20" s="3" t="s">
        <v>27</v>
      </c>
      <c r="D20" s="17">
        <v>335</v>
      </c>
      <c r="E20" s="64">
        <v>210</v>
      </c>
      <c r="F20" s="17">
        <v>223.4</v>
      </c>
      <c r="G20" s="19">
        <f t="shared" si="0"/>
        <v>106.38095238095238</v>
      </c>
      <c r="H20" s="19">
        <f t="shared" si="1"/>
        <v>66.68656716417911</v>
      </c>
    </row>
    <row r="21" spans="2:8" ht="25.5" customHeight="1">
      <c r="B21" s="1"/>
      <c r="C21" s="29" t="s">
        <v>119</v>
      </c>
      <c r="D21" s="17"/>
      <c r="E21" s="64"/>
      <c r="F21" s="17">
        <v>400</v>
      </c>
      <c r="G21" s="19"/>
      <c r="H21" s="19"/>
    </row>
    <row r="22" spans="2:8" s="2" customFormat="1" ht="42.75">
      <c r="B22" s="3"/>
      <c r="C22" s="5" t="s">
        <v>14</v>
      </c>
      <c r="D22" s="23">
        <v>100</v>
      </c>
      <c r="E22" s="65">
        <v>100</v>
      </c>
      <c r="F22" s="17">
        <v>0</v>
      </c>
      <c r="G22" s="19">
        <f t="shared" si="0"/>
        <v>0</v>
      </c>
      <c r="H22" s="19">
        <f t="shared" si="1"/>
        <v>0</v>
      </c>
    </row>
    <row r="23" spans="2:8">
      <c r="B23" s="114" t="s">
        <v>43</v>
      </c>
      <c r="C23" s="115"/>
      <c r="D23" s="23">
        <v>1700</v>
      </c>
      <c r="E23" s="65">
        <v>1000</v>
      </c>
      <c r="F23" s="17">
        <v>3365.1</v>
      </c>
      <c r="G23" s="19">
        <f t="shared" si="0"/>
        <v>336.51</v>
      </c>
      <c r="H23" s="19">
        <f t="shared" si="1"/>
        <v>197.9470588235294</v>
      </c>
    </row>
    <row r="24" spans="2:8" ht="12.75" hidden="1" customHeight="1">
      <c r="B24" s="114" t="s">
        <v>33</v>
      </c>
      <c r="C24" s="115"/>
      <c r="D24" s="23"/>
      <c r="E24" s="65"/>
      <c r="F24" s="17"/>
      <c r="G24" s="19"/>
      <c r="H24" s="19"/>
    </row>
    <row r="25" spans="2:8">
      <c r="B25" s="114" t="s">
        <v>32</v>
      </c>
      <c r="C25" s="115"/>
      <c r="D25" s="23">
        <f>D26+D27</f>
        <v>57000</v>
      </c>
      <c r="E25" s="65">
        <f>E26+E27</f>
        <v>40500</v>
      </c>
      <c r="F25" s="17">
        <f>F26+F27</f>
        <v>40918</v>
      </c>
      <c r="G25" s="19">
        <f t="shared" si="0"/>
        <v>101.03209876543208</v>
      </c>
      <c r="H25" s="19">
        <f t="shared" si="1"/>
        <v>71.785964912280704</v>
      </c>
    </row>
    <row r="26" spans="2:8" ht="29.25">
      <c r="B26" s="1"/>
      <c r="C26" s="6" t="s">
        <v>15</v>
      </c>
      <c r="D26" s="22">
        <v>51000</v>
      </c>
      <c r="E26" s="66">
        <v>37000</v>
      </c>
      <c r="F26" s="19">
        <v>38199.5</v>
      </c>
      <c r="G26" s="19">
        <f t="shared" si="0"/>
        <v>103.2418918918919</v>
      </c>
      <c r="H26" s="19">
        <f t="shared" si="1"/>
        <v>74.900980392156853</v>
      </c>
    </row>
    <row r="27" spans="2:8" ht="29.25" thickBot="1">
      <c r="B27" s="1"/>
      <c r="C27" s="7" t="s">
        <v>85</v>
      </c>
      <c r="D27" s="22">
        <v>6000</v>
      </c>
      <c r="E27" s="66">
        <v>3500</v>
      </c>
      <c r="F27" s="22">
        <v>2718.5</v>
      </c>
      <c r="G27" s="19">
        <f t="shared" si="0"/>
        <v>77.671428571428564</v>
      </c>
      <c r="H27" s="19">
        <f t="shared" si="1"/>
        <v>45.308333333333337</v>
      </c>
    </row>
    <row r="28" spans="2:8">
      <c r="B28" s="83" t="s">
        <v>19</v>
      </c>
      <c r="C28" s="84"/>
      <c r="D28" s="23">
        <v>3475.27</v>
      </c>
      <c r="E28" s="65">
        <v>2595</v>
      </c>
      <c r="F28" s="24">
        <v>2432.65</v>
      </c>
      <c r="G28" s="19">
        <f t="shared" si="0"/>
        <v>93.74373795761079</v>
      </c>
      <c r="H28" s="19">
        <f t="shared" si="1"/>
        <v>69.998877785035404</v>
      </c>
    </row>
    <row r="29" spans="2:8">
      <c r="B29" s="81" t="s">
        <v>18</v>
      </c>
      <c r="C29" s="82"/>
      <c r="D29" s="25">
        <f>D30+D31+D32+D33+D34+D35+D36</f>
        <v>39400</v>
      </c>
      <c r="E29" s="69">
        <f>E30+E31+E32+E33+E34+E35+E36</f>
        <v>24265</v>
      </c>
      <c r="F29" s="22">
        <f>F30+F31+F32+F33+F34+F35+F36</f>
        <v>24661.599999999999</v>
      </c>
      <c r="G29" s="22">
        <f t="shared" si="0"/>
        <v>101.63445291572222</v>
      </c>
      <c r="H29" s="22">
        <f t="shared" si="1"/>
        <v>62.592893401015225</v>
      </c>
    </row>
    <row r="30" spans="2:8" ht="24.75" customHeight="1">
      <c r="B30" s="1"/>
      <c r="C30" s="5" t="s">
        <v>38</v>
      </c>
      <c r="D30" s="23">
        <v>250</v>
      </c>
      <c r="E30" s="65">
        <v>75</v>
      </c>
      <c r="F30" s="22">
        <v>430</v>
      </c>
      <c r="G30" s="22">
        <f t="shared" si="0"/>
        <v>573.33333333333337</v>
      </c>
      <c r="H30" s="22">
        <f t="shared" si="1"/>
        <v>172</v>
      </c>
    </row>
    <row r="31" spans="2:8">
      <c r="B31" s="1"/>
      <c r="C31" s="3" t="s">
        <v>34</v>
      </c>
      <c r="D31" s="23">
        <v>18000</v>
      </c>
      <c r="E31" s="65">
        <v>10500</v>
      </c>
      <c r="F31" s="22">
        <v>7885.3</v>
      </c>
      <c r="G31" s="22">
        <f t="shared" si="0"/>
        <v>75.09809523809524</v>
      </c>
      <c r="H31" s="22">
        <f t="shared" si="1"/>
        <v>43.807222222222222</v>
      </c>
    </row>
    <row r="32" spans="2:8">
      <c r="B32" s="1"/>
      <c r="C32" s="16" t="s">
        <v>37</v>
      </c>
      <c r="D32" s="23">
        <v>1600</v>
      </c>
      <c r="E32" s="65">
        <v>750</v>
      </c>
      <c r="F32" s="22">
        <v>115.4</v>
      </c>
      <c r="G32" s="22">
        <f t="shared" si="0"/>
        <v>15.386666666666668</v>
      </c>
      <c r="H32" s="22">
        <f t="shared" si="1"/>
        <v>7.2125000000000012</v>
      </c>
    </row>
    <row r="33" spans="2:8">
      <c r="B33" s="1"/>
      <c r="C33" s="16" t="s">
        <v>35</v>
      </c>
      <c r="D33" s="23">
        <v>12000</v>
      </c>
      <c r="E33" s="65">
        <v>8000</v>
      </c>
      <c r="F33" s="22">
        <v>8935.9</v>
      </c>
      <c r="G33" s="22">
        <f t="shared" si="0"/>
        <v>111.69875</v>
      </c>
      <c r="H33" s="22">
        <f t="shared" si="1"/>
        <v>74.465833333333336</v>
      </c>
    </row>
    <row r="34" spans="2:8">
      <c r="B34" s="1"/>
      <c r="C34" s="16" t="s">
        <v>36</v>
      </c>
      <c r="D34" s="23">
        <v>6500</v>
      </c>
      <c r="E34" s="65">
        <v>4500</v>
      </c>
      <c r="F34" s="22">
        <v>4252.5</v>
      </c>
      <c r="G34" s="22">
        <f t="shared" si="0"/>
        <v>94.5</v>
      </c>
      <c r="H34" s="22">
        <f t="shared" si="1"/>
        <v>65.423076923076934</v>
      </c>
    </row>
    <row r="35" spans="2:8">
      <c r="B35" s="1"/>
      <c r="C35" s="16" t="s">
        <v>39</v>
      </c>
      <c r="D35" s="23">
        <v>50</v>
      </c>
      <c r="E35" s="65">
        <v>40</v>
      </c>
      <c r="F35" s="22">
        <v>2.5</v>
      </c>
      <c r="G35" s="22">
        <f t="shared" si="0"/>
        <v>6.25</v>
      </c>
      <c r="H35" s="22">
        <f t="shared" si="1"/>
        <v>5</v>
      </c>
    </row>
    <row r="36" spans="2:8" ht="28.5" customHeight="1">
      <c r="B36" s="18"/>
      <c r="C36" s="6" t="s">
        <v>17</v>
      </c>
      <c r="D36" s="23">
        <v>1000</v>
      </c>
      <c r="E36" s="65">
        <v>400</v>
      </c>
      <c r="F36" s="22">
        <v>3040</v>
      </c>
      <c r="G36" s="22">
        <f t="shared" si="0"/>
        <v>760</v>
      </c>
      <c r="H36" s="22">
        <f t="shared" si="1"/>
        <v>304</v>
      </c>
    </row>
    <row r="37" spans="2:8" ht="21.75" customHeight="1">
      <c r="B37" s="81" t="s">
        <v>20</v>
      </c>
      <c r="C37" s="82"/>
      <c r="D37" s="23">
        <f>D38+D39+D40+D41+D42+D46</f>
        <v>388753.4</v>
      </c>
      <c r="E37" s="65">
        <f>E38+E39+E40+E41+E42+E46</f>
        <v>291413.3</v>
      </c>
      <c r="F37" s="22">
        <f>F38+F39+F40+F41+F42+F46</f>
        <v>291952.09999999998</v>
      </c>
      <c r="G37" s="22">
        <f t="shared" si="0"/>
        <v>100.18489204164669</v>
      </c>
      <c r="H37" s="22">
        <f t="shared" si="1"/>
        <v>75.099561830198766</v>
      </c>
    </row>
    <row r="38" spans="2:8">
      <c r="B38" s="1"/>
      <c r="C38" s="5" t="s">
        <v>44</v>
      </c>
      <c r="D38" s="23">
        <v>385719.5</v>
      </c>
      <c r="E38" s="65">
        <v>289289.59999999998</v>
      </c>
      <c r="F38" s="22">
        <v>289289.59999999998</v>
      </c>
      <c r="G38" s="22">
        <f t="shared" si="0"/>
        <v>100</v>
      </c>
      <c r="H38" s="22">
        <f t="shared" si="1"/>
        <v>74.999993518606132</v>
      </c>
    </row>
    <row r="39" spans="2:8" ht="2.25" hidden="1" customHeight="1">
      <c r="B39" s="1"/>
      <c r="C39" s="9" t="s">
        <v>21</v>
      </c>
      <c r="D39" s="23">
        <v>0</v>
      </c>
      <c r="E39" s="65"/>
      <c r="F39" s="22">
        <v>0</v>
      </c>
      <c r="G39" s="22" t="e">
        <f t="shared" si="0"/>
        <v>#DIV/0!</v>
      </c>
      <c r="H39" s="22" t="e">
        <f t="shared" si="1"/>
        <v>#DIV/0!</v>
      </c>
    </row>
    <row r="40" spans="2:8" hidden="1">
      <c r="B40" s="1"/>
      <c r="C40" s="3" t="s">
        <v>22</v>
      </c>
      <c r="D40" s="23">
        <v>0</v>
      </c>
      <c r="E40" s="65"/>
      <c r="F40" s="22">
        <v>0</v>
      </c>
      <c r="G40" s="22" t="e">
        <f t="shared" si="0"/>
        <v>#DIV/0!</v>
      </c>
      <c r="H40" s="22" t="e">
        <f t="shared" si="1"/>
        <v>#DIV/0!</v>
      </c>
    </row>
    <row r="41" spans="2:8">
      <c r="B41" s="1"/>
      <c r="C41" s="3" t="s">
        <v>29</v>
      </c>
      <c r="D41" s="23">
        <v>3033.9</v>
      </c>
      <c r="E41" s="65">
        <v>2123.6999999999998</v>
      </c>
      <c r="F41" s="22">
        <v>1416.9</v>
      </c>
      <c r="G41" s="22">
        <f t="shared" si="0"/>
        <v>66.718463059754214</v>
      </c>
      <c r="H41" s="22">
        <f t="shared" si="1"/>
        <v>46.702264412142789</v>
      </c>
    </row>
    <row r="42" spans="2:8" ht="31.5" hidden="1" customHeight="1">
      <c r="B42" s="1"/>
      <c r="C42" s="14" t="s">
        <v>24</v>
      </c>
      <c r="D42" s="23">
        <v>0</v>
      </c>
      <c r="E42" s="65">
        <v>0</v>
      </c>
      <c r="F42" s="22"/>
      <c r="G42" s="22" t="e">
        <f t="shared" si="0"/>
        <v>#DIV/0!</v>
      </c>
      <c r="H42" s="22" t="e">
        <f t="shared" si="1"/>
        <v>#DIV/0!</v>
      </c>
    </row>
    <row r="43" spans="2:8" ht="23.25" hidden="1" customHeight="1">
      <c r="B43" s="79" t="s">
        <v>30</v>
      </c>
      <c r="C43" s="80"/>
      <c r="D43" s="23">
        <f>D44</f>
        <v>0</v>
      </c>
      <c r="E43" s="65">
        <f>E44</f>
        <v>0</v>
      </c>
      <c r="F43" s="22">
        <f>F44</f>
        <v>0</v>
      </c>
      <c r="G43" s="22" t="e">
        <f t="shared" si="0"/>
        <v>#DIV/0!</v>
      </c>
      <c r="H43" s="22" t="e">
        <f t="shared" si="1"/>
        <v>#DIV/0!</v>
      </c>
    </row>
    <row r="44" spans="2:8" ht="18.75" hidden="1" customHeight="1">
      <c r="B44" s="15"/>
      <c r="C44" s="2" t="s">
        <v>25</v>
      </c>
      <c r="D44" s="23">
        <v>0</v>
      </c>
      <c r="E44" s="65">
        <v>0</v>
      </c>
      <c r="F44" s="22"/>
      <c r="G44" s="22" t="e">
        <f t="shared" si="0"/>
        <v>#DIV/0!</v>
      </c>
      <c r="H44" s="22" t="e">
        <f t="shared" si="1"/>
        <v>#DIV/0!</v>
      </c>
    </row>
    <row r="45" spans="2:8" ht="29.25" hidden="1">
      <c r="B45" s="1"/>
      <c r="C45" s="5" t="s">
        <v>23</v>
      </c>
      <c r="D45" s="23">
        <v>0</v>
      </c>
      <c r="E45" s="65">
        <v>0</v>
      </c>
      <c r="F45" s="22"/>
      <c r="G45" s="22" t="e">
        <f t="shared" si="0"/>
        <v>#DIV/0!</v>
      </c>
      <c r="H45" s="22" t="e">
        <f t="shared" si="1"/>
        <v>#DIV/0!</v>
      </c>
    </row>
    <row r="46" spans="2:8">
      <c r="B46" s="1"/>
      <c r="C46" s="3" t="s">
        <v>120</v>
      </c>
      <c r="D46" s="24"/>
      <c r="E46" s="70"/>
      <c r="F46" s="22">
        <v>1245.5999999999999</v>
      </c>
      <c r="G46" s="22"/>
      <c r="H46" s="22"/>
    </row>
    <row r="47" spans="2:8">
      <c r="B47" s="1"/>
      <c r="C47" s="3" t="s">
        <v>121</v>
      </c>
      <c r="D47" s="24"/>
      <c r="E47" s="70"/>
      <c r="F47" s="22">
        <v>8174.7</v>
      </c>
      <c r="G47" s="22"/>
      <c r="H47" s="22"/>
    </row>
    <row r="48" spans="2:8">
      <c r="B48" s="1"/>
      <c r="C48" s="3" t="s">
        <v>82</v>
      </c>
      <c r="D48" s="24">
        <v>146320.70000000001</v>
      </c>
      <c r="E48" s="70">
        <v>146320.70000000001</v>
      </c>
      <c r="F48" s="24">
        <v>146320.70000000001</v>
      </c>
      <c r="G48" s="22">
        <f t="shared" si="0"/>
        <v>100</v>
      </c>
      <c r="H48" s="22">
        <f t="shared" si="1"/>
        <v>100</v>
      </c>
    </row>
    <row r="49" spans="2:8">
      <c r="B49" s="75" t="s">
        <v>83</v>
      </c>
      <c r="C49" s="76"/>
      <c r="D49" s="33">
        <f>D6+D48</f>
        <v>717026.77</v>
      </c>
      <c r="E49" s="71">
        <f>E6+E48</f>
        <v>555094</v>
      </c>
      <c r="F49" s="32">
        <f>F6+F48</f>
        <v>582000.44999999995</v>
      </c>
      <c r="G49" s="22">
        <f t="shared" si="0"/>
        <v>104.8471880438268</v>
      </c>
      <c r="H49" s="22">
        <f t="shared" si="1"/>
        <v>81.168580358582702</v>
      </c>
    </row>
  </sheetData>
  <mergeCells count="13">
    <mergeCell ref="B49:C49"/>
    <mergeCell ref="B24:C24"/>
    <mergeCell ref="B25:C25"/>
    <mergeCell ref="B28:C28"/>
    <mergeCell ref="B29:C29"/>
    <mergeCell ref="B37:C37"/>
    <mergeCell ref="B43:C43"/>
    <mergeCell ref="B23:C23"/>
    <mergeCell ref="C1:H2"/>
    <mergeCell ref="C3:H3"/>
    <mergeCell ref="B6:C6"/>
    <mergeCell ref="B7:C7"/>
    <mergeCell ref="B12:C12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e4-20</vt:lpstr>
      <vt:lpstr>c4-20</vt:lpstr>
      <vt:lpstr>e1-21</vt:lpstr>
      <vt:lpstr>c1-21</vt:lpstr>
      <vt:lpstr>Лист1</vt:lpstr>
      <vt:lpstr>e2-21</vt:lpstr>
      <vt:lpstr>c2-21</vt:lpstr>
      <vt:lpstr>Лист4</vt:lpstr>
      <vt:lpstr>e3-21</vt:lpstr>
      <vt:lpstr>c3-21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2021-10-12T14:05:20Z</dcterms:modified>
</cp:coreProperties>
</file>