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4F298EF-7541-453E-8FEF-D68B4BE30736}" xr6:coauthVersionLast="45" xr6:coauthVersionMax="45" xr10:uidLastSave="{00000000-0000-0000-0000-000000000000}"/>
  <bookViews>
    <workbookView xWindow="-120" yWindow="-120" windowWidth="29040" windowHeight="15720" firstSheet="14" activeTab="14" xr2:uid="{00000000-000D-0000-FFFF-FFFF00000000}"/>
  </bookViews>
  <sheets>
    <sheet name="e4-20" sheetId="1" state="hidden" r:id="rId1"/>
    <sheet name="c4-20" sheetId="2" state="hidden" r:id="rId2"/>
    <sheet name="e1-21" sheetId="3" state="hidden" r:id="rId3"/>
    <sheet name="c1-21" sheetId="4" state="hidden" r:id="rId4"/>
    <sheet name="Лист1" sheetId="5" state="hidden" r:id="rId5"/>
    <sheet name="e2-21" sheetId="6" state="hidden" r:id="rId6"/>
    <sheet name="c2-21" sheetId="7" state="hidden" r:id="rId7"/>
    <sheet name="Лист4" sheetId="8" state="hidden" r:id="rId8"/>
    <sheet name="e3-21" sheetId="9" state="hidden" r:id="rId9"/>
    <sheet name="c3-21" sheetId="10" state="hidden" r:id="rId10"/>
    <sheet name="Лист2" sheetId="11" state="hidden" r:id="rId11"/>
    <sheet name="e4-21" sheetId="12" state="hidden" r:id="rId12"/>
    <sheet name="c4-21" sheetId="13" state="hidden" r:id="rId13"/>
    <sheet name="Лист6" sheetId="14" state="hidden" r:id="rId14"/>
    <sheet name="c2-23" sheetId="18" r:id="rId15"/>
    <sheet name="e2-23" sheetId="16" r:id="rId16"/>
    <sheet name="Лист7" sheetId="17" state="hidden" r:id="rId17"/>
  </sheets>
  <definedNames>
    <definedName name="_xlnm.Print_Area" localSheetId="15">'e2-23'!$A$1:$I$42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6" l="1"/>
  <c r="I53" i="18" l="1"/>
  <c r="H53" i="18"/>
  <c r="G53" i="18"/>
  <c r="I52" i="18"/>
  <c r="H52" i="18"/>
  <c r="G52" i="18"/>
  <c r="G51" i="18"/>
  <c r="I50" i="18"/>
  <c r="H50" i="18"/>
  <c r="G50" i="18"/>
  <c r="F49" i="18"/>
  <c r="H49" i="18" s="1"/>
  <c r="E49" i="18"/>
  <c r="I49" i="18" s="1"/>
  <c r="D49" i="18"/>
  <c r="I48" i="18"/>
  <c r="I46" i="18"/>
  <c r="H46" i="18"/>
  <c r="G46" i="18"/>
  <c r="I42" i="18"/>
  <c r="H42" i="18"/>
  <c r="G42" i="18"/>
  <c r="F41" i="18"/>
  <c r="E41" i="18"/>
  <c r="D41" i="18"/>
  <c r="G40" i="18"/>
  <c r="I39" i="18"/>
  <c r="H39" i="18"/>
  <c r="G39" i="18"/>
  <c r="I37" i="18"/>
  <c r="H37" i="18"/>
  <c r="G37" i="18"/>
  <c r="I36" i="18"/>
  <c r="H36" i="18"/>
  <c r="G36" i="18"/>
  <c r="I35" i="18"/>
  <c r="H35" i="18"/>
  <c r="G35" i="18"/>
  <c r="I34" i="18"/>
  <c r="H34" i="18"/>
  <c r="G34" i="18"/>
  <c r="I33" i="18"/>
  <c r="H33" i="18"/>
  <c r="G33" i="18"/>
  <c r="I32" i="18"/>
  <c r="H32" i="18"/>
  <c r="G32" i="18"/>
  <c r="F31" i="18"/>
  <c r="E31" i="18"/>
  <c r="D31" i="18"/>
  <c r="I30" i="18"/>
  <c r="H30" i="18"/>
  <c r="G30" i="18"/>
  <c r="I29" i="18"/>
  <c r="H29" i="18"/>
  <c r="G29" i="18"/>
  <c r="I28" i="18"/>
  <c r="H28" i="18"/>
  <c r="G28" i="18"/>
  <c r="I27" i="18"/>
  <c r="H27" i="18"/>
  <c r="G27" i="18"/>
  <c r="F26" i="18"/>
  <c r="E26" i="18"/>
  <c r="D26" i="18"/>
  <c r="I25" i="18"/>
  <c r="G25" i="18"/>
  <c r="I24" i="18"/>
  <c r="H24" i="18"/>
  <c r="G24" i="18"/>
  <c r="I23" i="18"/>
  <c r="H22" i="18"/>
  <c r="G22" i="18"/>
  <c r="I21" i="18"/>
  <c r="H21" i="18"/>
  <c r="G21" i="18"/>
  <c r="I20" i="18"/>
  <c r="H20" i="18"/>
  <c r="G20" i="18"/>
  <c r="H19" i="18"/>
  <c r="G19" i="18"/>
  <c r="G18" i="18"/>
  <c r="I17" i="18"/>
  <c r="H17" i="18"/>
  <c r="G17" i="18"/>
  <c r="I16" i="18"/>
  <c r="H16" i="18"/>
  <c r="G16" i="18"/>
  <c r="I15" i="18"/>
  <c r="H15" i="18"/>
  <c r="G15" i="18"/>
  <c r="I14" i="18"/>
  <c r="H14" i="18"/>
  <c r="G14" i="18"/>
  <c r="I13" i="18"/>
  <c r="H13" i="18"/>
  <c r="G13" i="18"/>
  <c r="F12" i="18"/>
  <c r="E12" i="18"/>
  <c r="D12" i="18"/>
  <c r="I11" i="18"/>
  <c r="H11" i="18"/>
  <c r="G11" i="18"/>
  <c r="I10" i="18"/>
  <c r="H10" i="18"/>
  <c r="G10" i="18"/>
  <c r="I9" i="18"/>
  <c r="H9" i="18"/>
  <c r="G9" i="18"/>
  <c r="I8" i="18"/>
  <c r="H8" i="18"/>
  <c r="G8" i="18"/>
  <c r="F7" i="18"/>
  <c r="E7" i="18"/>
  <c r="D7" i="18"/>
  <c r="F6" i="18"/>
  <c r="F54" i="18" s="1"/>
  <c r="E6" i="18"/>
  <c r="E54" i="18" s="1"/>
  <c r="D6" i="18"/>
  <c r="D54" i="18" s="1"/>
  <c r="I31" i="18" l="1"/>
  <c r="G26" i="18"/>
  <c r="I12" i="18"/>
  <c r="H7" i="18"/>
  <c r="I41" i="18"/>
  <c r="G31" i="18"/>
  <c r="H31" i="18"/>
  <c r="H26" i="18"/>
  <c r="I26" i="18"/>
  <c r="I7" i="18"/>
  <c r="I54" i="18"/>
  <c r="H54" i="18"/>
  <c r="G54" i="18"/>
  <c r="G6" i="18"/>
  <c r="G12" i="18"/>
  <c r="G41" i="18"/>
  <c r="H6" i="18"/>
  <c r="H12" i="18"/>
  <c r="H41" i="18"/>
  <c r="G49" i="18"/>
  <c r="I6" i="18"/>
  <c r="G7" i="18"/>
  <c r="H42" i="16" l="1"/>
  <c r="G42" i="16"/>
  <c r="F41" i="16"/>
  <c r="H41" i="16" s="1"/>
  <c r="E41" i="16"/>
  <c r="H40" i="16"/>
  <c r="H39" i="16"/>
  <c r="G39" i="16"/>
  <c r="H38" i="16"/>
  <c r="G38" i="16"/>
  <c r="F37" i="16"/>
  <c r="E37" i="16"/>
  <c r="D37" i="16"/>
  <c r="H36" i="16"/>
  <c r="G36" i="16"/>
  <c r="H34" i="16"/>
  <c r="G34" i="16"/>
  <c r="F33" i="16"/>
  <c r="E33" i="16"/>
  <c r="D33" i="16"/>
  <c r="H32" i="16"/>
  <c r="G32" i="16"/>
  <c r="H31" i="16"/>
  <c r="G31" i="16"/>
  <c r="H30" i="16"/>
  <c r="G30" i="16"/>
  <c r="H29" i="16"/>
  <c r="G29" i="16"/>
  <c r="F28" i="16"/>
  <c r="E28" i="16"/>
  <c r="D28" i="16"/>
  <c r="H27" i="16"/>
  <c r="G27" i="16"/>
  <c r="H26" i="16"/>
  <c r="G26" i="16"/>
  <c r="H25" i="16"/>
  <c r="G25" i="16"/>
  <c r="H24" i="16"/>
  <c r="G24" i="16"/>
  <c r="H23" i="16"/>
  <c r="G23" i="16"/>
  <c r="F22" i="16"/>
  <c r="E22" i="16"/>
  <c r="D22" i="16"/>
  <c r="H21" i="16"/>
  <c r="G21" i="16"/>
  <c r="H20" i="16"/>
  <c r="G20" i="16"/>
  <c r="H19" i="16"/>
  <c r="G19" i="16"/>
  <c r="F18" i="16"/>
  <c r="E18" i="16"/>
  <c r="D18" i="16"/>
  <c r="H17" i="16"/>
  <c r="G17" i="16"/>
  <c r="H16" i="16"/>
  <c r="G16" i="16"/>
  <c r="H14" i="16"/>
  <c r="G14" i="16"/>
  <c r="F13" i="16"/>
  <c r="E13" i="16"/>
  <c r="D13" i="16"/>
  <c r="H11" i="16"/>
  <c r="G11" i="16"/>
  <c r="H10" i="16"/>
  <c r="G10" i="16"/>
  <c r="H9" i="16"/>
  <c r="G9" i="16"/>
  <c r="H8" i="16"/>
  <c r="G8" i="16"/>
  <c r="F7" i="16"/>
  <c r="E7" i="16"/>
  <c r="D7" i="16"/>
  <c r="G41" i="16" l="1"/>
  <c r="G28" i="16"/>
  <c r="G7" i="16"/>
  <c r="H37" i="16"/>
  <c r="H33" i="16"/>
  <c r="H28" i="16"/>
  <c r="H22" i="16"/>
  <c r="H18" i="16"/>
  <c r="E6" i="16"/>
  <c r="H13" i="16"/>
  <c r="H7" i="16"/>
  <c r="G13" i="16"/>
  <c r="G22" i="16"/>
  <c r="G33" i="16"/>
  <c r="F6" i="16"/>
  <c r="G18" i="16"/>
  <c r="G37" i="16"/>
  <c r="G6" i="16" l="1"/>
  <c r="H6" i="16"/>
  <c r="G42" i="12"/>
  <c r="H42" i="12"/>
  <c r="G14" i="13" l="1"/>
  <c r="H14" i="13"/>
  <c r="F37" i="12"/>
  <c r="E37" i="12"/>
  <c r="D37" i="12"/>
  <c r="D12" i="12"/>
  <c r="G30" i="12"/>
  <c r="H30" i="12"/>
  <c r="G31" i="12"/>
  <c r="H31" i="12"/>
  <c r="G32" i="12"/>
  <c r="H32" i="12"/>
  <c r="G33" i="12"/>
  <c r="H33" i="12"/>
  <c r="G34" i="12"/>
  <c r="H34" i="12"/>
  <c r="G35" i="12"/>
  <c r="H35" i="12"/>
  <c r="G36" i="12"/>
  <c r="H36" i="12"/>
  <c r="G26" i="12"/>
  <c r="H26" i="12"/>
  <c r="G27" i="12"/>
  <c r="H27" i="12"/>
  <c r="H23" i="12"/>
  <c r="G23" i="12"/>
  <c r="G24" i="12"/>
  <c r="F12" i="12"/>
  <c r="G13" i="12"/>
  <c r="H13" i="12"/>
  <c r="G14" i="12"/>
  <c r="H14" i="12"/>
  <c r="G15" i="12"/>
  <c r="H15" i="12"/>
  <c r="G16" i="12"/>
  <c r="H16" i="12"/>
  <c r="G17" i="12"/>
  <c r="H17" i="12"/>
  <c r="G18" i="12"/>
  <c r="H18" i="12"/>
  <c r="G19" i="12"/>
  <c r="H19" i="12"/>
  <c r="G20" i="12"/>
  <c r="H20" i="12"/>
  <c r="G21" i="12"/>
  <c r="H21" i="12"/>
  <c r="H8" i="12"/>
  <c r="H9" i="12"/>
  <c r="H10" i="12"/>
  <c r="H11" i="12"/>
  <c r="G8" i="12"/>
  <c r="G9" i="12"/>
  <c r="G10" i="12"/>
  <c r="G11" i="12"/>
  <c r="H41" i="13"/>
  <c r="G41" i="13"/>
  <c r="F40" i="13"/>
  <c r="H40" i="13" s="1"/>
  <c r="E40" i="13"/>
  <c r="H38" i="13"/>
  <c r="G38" i="13"/>
  <c r="H37" i="13"/>
  <c r="G37" i="13"/>
  <c r="F36" i="13"/>
  <c r="E36" i="13"/>
  <c r="G36" i="13" s="1"/>
  <c r="D36" i="13"/>
  <c r="H35" i="13"/>
  <c r="G35" i="13"/>
  <c r="H34" i="13"/>
  <c r="G34" i="13"/>
  <c r="H33" i="13"/>
  <c r="G33" i="13"/>
  <c r="F32" i="13"/>
  <c r="E32" i="13"/>
  <c r="D32" i="13"/>
  <c r="H31" i="13"/>
  <c r="G31" i="13"/>
  <c r="H30" i="13"/>
  <c r="G30" i="13"/>
  <c r="H29" i="13"/>
  <c r="G29" i="13"/>
  <c r="H28" i="13"/>
  <c r="G28" i="13"/>
  <c r="F27" i="13"/>
  <c r="G27" i="13" s="1"/>
  <c r="E27" i="13"/>
  <c r="D27" i="13"/>
  <c r="H27" i="13" s="1"/>
  <c r="H26" i="13"/>
  <c r="G26" i="13"/>
  <c r="H25" i="13"/>
  <c r="G25" i="13"/>
  <c r="H24" i="13"/>
  <c r="G24" i="13"/>
  <c r="H23" i="13"/>
  <c r="G23" i="13"/>
  <c r="H22" i="13"/>
  <c r="G22" i="13"/>
  <c r="F21" i="13"/>
  <c r="E21" i="13"/>
  <c r="D21" i="13"/>
  <c r="H20" i="13"/>
  <c r="G20" i="13"/>
  <c r="H19" i="13"/>
  <c r="G19" i="13"/>
  <c r="H18" i="13"/>
  <c r="G18" i="13"/>
  <c r="F17" i="13"/>
  <c r="E17" i="13"/>
  <c r="D17" i="13"/>
  <c r="H16" i="13"/>
  <c r="G16" i="13"/>
  <c r="H15" i="13"/>
  <c r="G15" i="13"/>
  <c r="F13" i="13"/>
  <c r="E13" i="13"/>
  <c r="D13" i="13"/>
  <c r="H12" i="13"/>
  <c r="G12" i="13"/>
  <c r="H11" i="13"/>
  <c r="G11" i="13"/>
  <c r="H10" i="13"/>
  <c r="G10" i="13"/>
  <c r="H9" i="13"/>
  <c r="G9" i="13"/>
  <c r="H8" i="13"/>
  <c r="G8" i="13"/>
  <c r="F7" i="13"/>
  <c r="E7" i="13"/>
  <c r="E6" i="13" s="1"/>
  <c r="D7" i="13"/>
  <c r="D6" i="13" s="1"/>
  <c r="H49" i="12"/>
  <c r="G49" i="12"/>
  <c r="E45" i="12"/>
  <c r="D45" i="12"/>
  <c r="H41" i="12"/>
  <c r="G41" i="12"/>
  <c r="H40" i="12"/>
  <c r="G40" i="12"/>
  <c r="H39" i="12"/>
  <c r="G39" i="12"/>
  <c r="H38" i="12"/>
  <c r="G38" i="12"/>
  <c r="F29" i="12"/>
  <c r="E29" i="12"/>
  <c r="D29" i="12"/>
  <c r="H28" i="12"/>
  <c r="G28" i="12"/>
  <c r="F25" i="12"/>
  <c r="E25" i="12"/>
  <c r="D25" i="12"/>
  <c r="E12" i="12"/>
  <c r="G25" i="12" l="1"/>
  <c r="D7" i="12"/>
  <c r="H36" i="13"/>
  <c r="H32" i="13"/>
  <c r="H21" i="13"/>
  <c r="H17" i="13"/>
  <c r="H13" i="13"/>
  <c r="F6" i="13"/>
  <c r="H6" i="13" s="1"/>
  <c r="J7" i="13"/>
  <c r="D6" i="12"/>
  <c r="D50" i="12" s="1"/>
  <c r="F7" i="12"/>
  <c r="F6" i="12" s="1"/>
  <c r="H37" i="12"/>
  <c r="G37" i="12"/>
  <c r="G29" i="12"/>
  <c r="E7" i="12"/>
  <c r="E6" i="12" s="1"/>
  <c r="E50" i="12" s="1"/>
  <c r="G12" i="12"/>
  <c r="H29" i="12"/>
  <c r="G7" i="13"/>
  <c r="G13" i="13"/>
  <c r="G21" i="13"/>
  <c r="G32" i="13"/>
  <c r="H7" i="13"/>
  <c r="G17" i="13"/>
  <c r="G40" i="13"/>
  <c r="H25" i="12"/>
  <c r="H12" i="12"/>
  <c r="F13" i="10"/>
  <c r="G6" i="13" l="1"/>
  <c r="H7" i="12"/>
  <c r="G7" i="12"/>
  <c r="E25" i="9"/>
  <c r="F50" i="12" l="1"/>
  <c r="H6" i="12"/>
  <c r="G6" i="12"/>
  <c r="H41" i="10"/>
  <c r="G41" i="10"/>
  <c r="F40" i="10"/>
  <c r="H40" i="10" s="1"/>
  <c r="E40" i="10"/>
  <c r="H39" i="10"/>
  <c r="G39" i="10"/>
  <c r="H38" i="10"/>
  <c r="G38" i="10"/>
  <c r="H37" i="10"/>
  <c r="G37" i="10"/>
  <c r="F36" i="10"/>
  <c r="E36" i="10"/>
  <c r="D36" i="10"/>
  <c r="H35" i="10"/>
  <c r="G35" i="10"/>
  <c r="H34" i="10"/>
  <c r="G34" i="10"/>
  <c r="H33" i="10"/>
  <c r="G33" i="10"/>
  <c r="F32" i="10"/>
  <c r="E32" i="10"/>
  <c r="D32" i="10"/>
  <c r="H31" i="10"/>
  <c r="G31" i="10"/>
  <c r="H30" i="10"/>
  <c r="G30" i="10"/>
  <c r="H29" i="10"/>
  <c r="G29" i="10"/>
  <c r="H28" i="10"/>
  <c r="G28" i="10"/>
  <c r="F27" i="10"/>
  <c r="E27" i="10"/>
  <c r="D27" i="10"/>
  <c r="H26" i="10"/>
  <c r="G26" i="10"/>
  <c r="H25" i="10"/>
  <c r="G25" i="10"/>
  <c r="H24" i="10"/>
  <c r="G24" i="10"/>
  <c r="H23" i="10"/>
  <c r="G23" i="10"/>
  <c r="H22" i="10"/>
  <c r="G22" i="10"/>
  <c r="F21" i="10"/>
  <c r="E21" i="10"/>
  <c r="D21" i="10"/>
  <c r="H20" i="10"/>
  <c r="G20" i="10"/>
  <c r="H19" i="10"/>
  <c r="G19" i="10"/>
  <c r="H18" i="10"/>
  <c r="G18" i="10"/>
  <c r="F17" i="10"/>
  <c r="E17" i="10"/>
  <c r="D17" i="10"/>
  <c r="H16" i="10"/>
  <c r="G16" i="10"/>
  <c r="H15" i="10"/>
  <c r="G15" i="10"/>
  <c r="E13" i="10"/>
  <c r="G13" i="10" s="1"/>
  <c r="D13" i="10"/>
  <c r="H12" i="10"/>
  <c r="G12" i="10"/>
  <c r="H11" i="10"/>
  <c r="G11" i="10"/>
  <c r="H10" i="10"/>
  <c r="G10" i="10"/>
  <c r="H9" i="10"/>
  <c r="G9" i="10"/>
  <c r="H8" i="10"/>
  <c r="G8" i="10"/>
  <c r="F7" i="10"/>
  <c r="E7" i="10"/>
  <c r="D7" i="10"/>
  <c r="H48" i="9"/>
  <c r="G48" i="9"/>
  <c r="H45" i="9"/>
  <c r="G45" i="9"/>
  <c r="H44" i="9"/>
  <c r="G44" i="9"/>
  <c r="F43" i="9"/>
  <c r="E43" i="9"/>
  <c r="D43" i="9"/>
  <c r="H42" i="9"/>
  <c r="G42" i="9"/>
  <c r="H41" i="9"/>
  <c r="G41" i="9"/>
  <c r="H40" i="9"/>
  <c r="G40" i="9"/>
  <c r="H39" i="9"/>
  <c r="G39" i="9"/>
  <c r="H38" i="9"/>
  <c r="G38" i="9"/>
  <c r="F37" i="9"/>
  <c r="E37" i="9"/>
  <c r="D37" i="9"/>
  <c r="H36" i="9"/>
  <c r="G36" i="9"/>
  <c r="H35" i="9"/>
  <c r="G35" i="9"/>
  <c r="H34" i="9"/>
  <c r="G34" i="9"/>
  <c r="H33" i="9"/>
  <c r="G33" i="9"/>
  <c r="H32" i="9"/>
  <c r="G32" i="9"/>
  <c r="H31" i="9"/>
  <c r="G31" i="9"/>
  <c r="H30" i="9"/>
  <c r="G30" i="9"/>
  <c r="F29" i="9"/>
  <c r="E29" i="9"/>
  <c r="D29" i="9"/>
  <c r="H28" i="9"/>
  <c r="G28" i="9"/>
  <c r="H27" i="9"/>
  <c r="G27" i="9"/>
  <c r="H26" i="9"/>
  <c r="G26" i="9"/>
  <c r="F25" i="9"/>
  <c r="D25" i="9"/>
  <c r="H23" i="9"/>
  <c r="G23" i="9"/>
  <c r="H22" i="9"/>
  <c r="G22" i="9"/>
  <c r="H20" i="9"/>
  <c r="G20" i="9"/>
  <c r="H18" i="9"/>
  <c r="H17" i="9"/>
  <c r="G17" i="9"/>
  <c r="H16" i="9"/>
  <c r="G16" i="9"/>
  <c r="H15" i="9"/>
  <c r="G15" i="9"/>
  <c r="H14" i="9"/>
  <c r="G14" i="9"/>
  <c r="H13" i="9"/>
  <c r="G13" i="9"/>
  <c r="F12" i="9"/>
  <c r="E12" i="9"/>
  <c r="D12" i="9"/>
  <c r="H11" i="9"/>
  <c r="G11" i="9"/>
  <c r="H9" i="9"/>
  <c r="G9" i="9"/>
  <c r="H8" i="9"/>
  <c r="G8" i="9"/>
  <c r="H25" i="9" l="1"/>
  <c r="H36" i="10"/>
  <c r="D7" i="9"/>
  <c r="D6" i="9" s="1"/>
  <c r="D49" i="9" s="1"/>
  <c r="G43" i="9"/>
  <c r="H21" i="10"/>
  <c r="H32" i="10"/>
  <c r="G50" i="12"/>
  <c r="H50" i="12"/>
  <c r="D6" i="10"/>
  <c r="J7" i="10"/>
  <c r="G32" i="10"/>
  <c r="G21" i="10"/>
  <c r="G17" i="10"/>
  <c r="E6" i="10"/>
  <c r="H27" i="10"/>
  <c r="G7" i="10"/>
  <c r="F6" i="10"/>
  <c r="H17" i="10"/>
  <c r="H13" i="10"/>
  <c r="H7" i="10"/>
  <c r="G37" i="9"/>
  <c r="E7" i="9"/>
  <c r="E6" i="9" s="1"/>
  <c r="E49" i="9" s="1"/>
  <c r="G29" i="9"/>
  <c r="G12" i="9"/>
  <c r="H37" i="9"/>
  <c r="H29" i="9"/>
  <c r="G40" i="10"/>
  <c r="G27" i="10"/>
  <c r="G36" i="10"/>
  <c r="H12" i="9"/>
  <c r="F7" i="9"/>
  <c r="H43" i="9"/>
  <c r="G25" i="9"/>
  <c r="G13" i="6"/>
  <c r="G14" i="6"/>
  <c r="G15" i="6"/>
  <c r="G16" i="6"/>
  <c r="G17" i="6"/>
  <c r="G19" i="6"/>
  <c r="G21" i="6"/>
  <c r="E12" i="6"/>
  <c r="G6" i="10" l="1"/>
  <c r="H6" i="10"/>
  <c r="F6" i="9"/>
  <c r="H7" i="9"/>
  <c r="G7" i="9"/>
  <c r="H41" i="7"/>
  <c r="G41" i="7"/>
  <c r="F40" i="7"/>
  <c r="E40" i="7"/>
  <c r="G40" i="7" s="1"/>
  <c r="D40" i="7"/>
  <c r="H39" i="7"/>
  <c r="G39" i="7"/>
  <c r="H38" i="7"/>
  <c r="G38" i="7"/>
  <c r="H37" i="7"/>
  <c r="G37" i="7"/>
  <c r="F36" i="7"/>
  <c r="E36" i="7"/>
  <c r="D36" i="7"/>
  <c r="H35" i="7"/>
  <c r="G35" i="7"/>
  <c r="H34" i="7"/>
  <c r="G34" i="7"/>
  <c r="H33" i="7"/>
  <c r="G33" i="7"/>
  <c r="F32" i="7"/>
  <c r="E32" i="7"/>
  <c r="D32" i="7"/>
  <c r="H31" i="7"/>
  <c r="G31" i="7"/>
  <c r="H30" i="7"/>
  <c r="G30" i="7"/>
  <c r="H29" i="7"/>
  <c r="G29" i="7"/>
  <c r="H28" i="7"/>
  <c r="G28" i="7"/>
  <c r="F27" i="7"/>
  <c r="H27" i="7" s="1"/>
  <c r="E27" i="7"/>
  <c r="D27" i="7"/>
  <c r="H26" i="7"/>
  <c r="G26" i="7"/>
  <c r="H25" i="7"/>
  <c r="G25" i="7"/>
  <c r="H24" i="7"/>
  <c r="G24" i="7"/>
  <c r="H23" i="7"/>
  <c r="G23" i="7"/>
  <c r="H22" i="7"/>
  <c r="G22" i="7"/>
  <c r="F21" i="7"/>
  <c r="E21" i="7"/>
  <c r="D21" i="7"/>
  <c r="H20" i="7"/>
  <c r="G20" i="7"/>
  <c r="H19" i="7"/>
  <c r="G19" i="7"/>
  <c r="H18" i="7"/>
  <c r="G18" i="7"/>
  <c r="F17" i="7"/>
  <c r="E17" i="7"/>
  <c r="G17" i="7" s="1"/>
  <c r="D17" i="7"/>
  <c r="H17" i="7" s="1"/>
  <c r="H16" i="7"/>
  <c r="G16" i="7"/>
  <c r="H15" i="7"/>
  <c r="G15" i="7"/>
  <c r="F13" i="7"/>
  <c r="E13" i="7"/>
  <c r="D13" i="7"/>
  <c r="H12" i="7"/>
  <c r="G12" i="7"/>
  <c r="H11" i="7"/>
  <c r="G11" i="7"/>
  <c r="H10" i="7"/>
  <c r="G10" i="7"/>
  <c r="H9" i="7"/>
  <c r="G9" i="7"/>
  <c r="H8" i="7"/>
  <c r="G8" i="7"/>
  <c r="F7" i="7"/>
  <c r="E7" i="7"/>
  <c r="D7" i="7"/>
  <c r="F12" i="6"/>
  <c r="F28" i="6"/>
  <c r="D28" i="6"/>
  <c r="F36" i="6"/>
  <c r="E36" i="6"/>
  <c r="D36" i="6"/>
  <c r="H13" i="6"/>
  <c r="H14" i="6"/>
  <c r="H15" i="6"/>
  <c r="H16" i="6"/>
  <c r="H17" i="6"/>
  <c r="H18" i="6"/>
  <c r="H19" i="6"/>
  <c r="H21" i="6"/>
  <c r="H8" i="6"/>
  <c r="H9" i="6"/>
  <c r="H11" i="6"/>
  <c r="G8" i="6"/>
  <c r="G9" i="6"/>
  <c r="G11" i="6"/>
  <c r="H36" i="7" l="1"/>
  <c r="F7" i="6"/>
  <c r="H6" i="9"/>
  <c r="G6" i="9"/>
  <c r="F49" i="9"/>
  <c r="E6" i="7"/>
  <c r="H40" i="7"/>
  <c r="D6" i="7"/>
  <c r="H32" i="7"/>
  <c r="H21" i="7"/>
  <c r="H13" i="7"/>
  <c r="F6" i="6"/>
  <c r="G7" i="7"/>
  <c r="F6" i="7"/>
  <c r="G27" i="7"/>
  <c r="G36" i="7"/>
  <c r="G13" i="7"/>
  <c r="G21" i="7"/>
  <c r="G32" i="7"/>
  <c r="H7" i="7"/>
  <c r="H47" i="6"/>
  <c r="G47" i="6"/>
  <c r="H44" i="6"/>
  <c r="G44" i="6"/>
  <c r="H43" i="6"/>
  <c r="G43" i="6"/>
  <c r="F42" i="6"/>
  <c r="E42" i="6"/>
  <c r="D42" i="6"/>
  <c r="H41" i="6"/>
  <c r="G41" i="6"/>
  <c r="H40" i="6"/>
  <c r="G40" i="6"/>
  <c r="H39" i="6"/>
  <c r="G39" i="6"/>
  <c r="H38" i="6"/>
  <c r="G38" i="6"/>
  <c r="H37" i="6"/>
  <c r="G37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E28" i="6"/>
  <c r="H27" i="6"/>
  <c r="G27" i="6"/>
  <c r="H26" i="6"/>
  <c r="G26" i="6"/>
  <c r="H25" i="6"/>
  <c r="G25" i="6"/>
  <c r="F24" i="6"/>
  <c r="E24" i="6"/>
  <c r="D24" i="6"/>
  <c r="H22" i="6"/>
  <c r="G22" i="6"/>
  <c r="D12" i="6"/>
  <c r="E7" i="6" l="1"/>
  <c r="H49" i="9"/>
  <c r="G49" i="9"/>
  <c r="H6" i="7"/>
  <c r="G6" i="7"/>
  <c r="D7" i="6"/>
  <c r="D6" i="6" s="1"/>
  <c r="D48" i="6" s="1"/>
  <c r="H36" i="6"/>
  <c r="G36" i="6"/>
  <c r="H24" i="6"/>
  <c r="F48" i="6"/>
  <c r="E6" i="6"/>
  <c r="E48" i="6" s="1"/>
  <c r="G42" i="6"/>
  <c r="G28" i="6"/>
  <c r="H12" i="6"/>
  <c r="H42" i="6"/>
  <c r="G12" i="6"/>
  <c r="G24" i="6"/>
  <c r="H28" i="6"/>
  <c r="H8" i="3"/>
  <c r="H9" i="3"/>
  <c r="G8" i="3"/>
  <c r="G9" i="3"/>
  <c r="H38" i="3"/>
  <c r="H40" i="3"/>
  <c r="H41" i="3"/>
  <c r="H43" i="3"/>
  <c r="G38" i="3"/>
  <c r="G40" i="3"/>
  <c r="G41" i="3"/>
  <c r="G43" i="3"/>
  <c r="H34" i="3"/>
  <c r="H35" i="3"/>
  <c r="H36" i="3"/>
  <c r="H37" i="3"/>
  <c r="G34" i="3"/>
  <c r="G35" i="3"/>
  <c r="G36" i="3"/>
  <c r="G37" i="3"/>
  <c r="H26" i="3"/>
  <c r="H27" i="3"/>
  <c r="H28" i="3"/>
  <c r="H29" i="3"/>
  <c r="H30" i="3"/>
  <c r="H31" i="3"/>
  <c r="H32" i="3"/>
  <c r="G26" i="3"/>
  <c r="G27" i="3"/>
  <c r="G28" i="3"/>
  <c r="G29" i="3"/>
  <c r="G30" i="3"/>
  <c r="G31" i="3"/>
  <c r="G32" i="3"/>
  <c r="H24" i="3"/>
  <c r="G24" i="3"/>
  <c r="H22" i="3"/>
  <c r="H23" i="3"/>
  <c r="G22" i="3"/>
  <c r="G23" i="3"/>
  <c r="G19" i="3"/>
  <c r="H19" i="3"/>
  <c r="H11" i="3"/>
  <c r="H12" i="3"/>
  <c r="H13" i="3"/>
  <c r="H14" i="3"/>
  <c r="H15" i="3"/>
  <c r="H16" i="3"/>
  <c r="H17" i="3"/>
  <c r="H18" i="3"/>
  <c r="G11" i="3"/>
  <c r="G12" i="3"/>
  <c r="G13" i="3"/>
  <c r="G14" i="3"/>
  <c r="G15" i="3"/>
  <c r="G17" i="3"/>
  <c r="G18" i="3"/>
  <c r="G7" i="6" l="1"/>
  <c r="H7" i="6"/>
  <c r="G6" i="6"/>
  <c r="H48" i="6"/>
  <c r="G48" i="6"/>
  <c r="H6" i="6"/>
  <c r="E13" i="4"/>
  <c r="D13" i="4"/>
  <c r="H41" i="4" l="1"/>
  <c r="G41" i="4"/>
  <c r="F40" i="4"/>
  <c r="E40" i="4"/>
  <c r="D40" i="4"/>
  <c r="H39" i="4"/>
  <c r="G39" i="4"/>
  <c r="H38" i="4"/>
  <c r="G38" i="4"/>
  <c r="H37" i="4"/>
  <c r="G37" i="4"/>
  <c r="F36" i="4"/>
  <c r="E36" i="4"/>
  <c r="D36" i="4"/>
  <c r="H35" i="4"/>
  <c r="G35" i="4"/>
  <c r="H34" i="4"/>
  <c r="G34" i="4"/>
  <c r="H33" i="4"/>
  <c r="G33" i="4"/>
  <c r="F32" i="4"/>
  <c r="E32" i="4"/>
  <c r="D32" i="4"/>
  <c r="H31" i="4"/>
  <c r="G31" i="4"/>
  <c r="H30" i="4"/>
  <c r="G30" i="4"/>
  <c r="H29" i="4"/>
  <c r="G29" i="4"/>
  <c r="H28" i="4"/>
  <c r="G28" i="4"/>
  <c r="F27" i="4"/>
  <c r="E27" i="4"/>
  <c r="D27" i="4"/>
  <c r="H26" i="4"/>
  <c r="G26" i="4"/>
  <c r="H25" i="4"/>
  <c r="G25" i="4"/>
  <c r="H24" i="4"/>
  <c r="G24" i="4"/>
  <c r="H23" i="4"/>
  <c r="G23" i="4"/>
  <c r="H22" i="4"/>
  <c r="G22" i="4"/>
  <c r="F21" i="4"/>
  <c r="E21" i="4"/>
  <c r="D21" i="4"/>
  <c r="H20" i="4"/>
  <c r="G20" i="4"/>
  <c r="H19" i="4"/>
  <c r="G19" i="4"/>
  <c r="H18" i="4"/>
  <c r="G18" i="4"/>
  <c r="F17" i="4"/>
  <c r="E17" i="4"/>
  <c r="D17" i="4"/>
  <c r="H17" i="4" s="1"/>
  <c r="H16" i="4"/>
  <c r="G16" i="4"/>
  <c r="G15" i="4"/>
  <c r="F13" i="4"/>
  <c r="H12" i="4"/>
  <c r="G12" i="4"/>
  <c r="H11" i="4"/>
  <c r="G11" i="4"/>
  <c r="H10" i="4"/>
  <c r="G10" i="4"/>
  <c r="H9" i="4"/>
  <c r="G9" i="4"/>
  <c r="H8" i="4"/>
  <c r="G8" i="4"/>
  <c r="F7" i="4"/>
  <c r="E7" i="4"/>
  <c r="D7" i="4"/>
  <c r="F39" i="3"/>
  <c r="E39" i="3"/>
  <c r="D39" i="3"/>
  <c r="F33" i="3"/>
  <c r="E33" i="3"/>
  <c r="D33" i="3"/>
  <c r="F25" i="3"/>
  <c r="E25" i="3"/>
  <c r="D25" i="3"/>
  <c r="F21" i="3"/>
  <c r="E21" i="3"/>
  <c r="D21" i="3"/>
  <c r="H20" i="3"/>
  <c r="G20" i="3"/>
  <c r="F10" i="3"/>
  <c r="E10" i="3"/>
  <c r="D10" i="3"/>
  <c r="G39" i="3" l="1"/>
  <c r="H39" i="3"/>
  <c r="H21" i="4"/>
  <c r="G33" i="3"/>
  <c r="G32" i="4"/>
  <c r="H27" i="4"/>
  <c r="G21" i="4"/>
  <c r="G17" i="4"/>
  <c r="G7" i="4"/>
  <c r="H40" i="4"/>
  <c r="H36" i="4"/>
  <c r="H32" i="4"/>
  <c r="G13" i="4"/>
  <c r="H7" i="4"/>
  <c r="E6" i="4"/>
  <c r="G25" i="3"/>
  <c r="E7" i="3"/>
  <c r="E6" i="3" s="1"/>
  <c r="E44" i="3" s="1"/>
  <c r="F7" i="3"/>
  <c r="F6" i="3" s="1"/>
  <c r="H21" i="3"/>
  <c r="D7" i="3"/>
  <c r="D6" i="3" s="1"/>
  <c r="D44" i="3" s="1"/>
  <c r="H33" i="3"/>
  <c r="G40" i="4"/>
  <c r="F6" i="4"/>
  <c r="G27" i="4"/>
  <c r="G36" i="4"/>
  <c r="G10" i="3"/>
  <c r="G21" i="3"/>
  <c r="H25" i="3"/>
  <c r="H10" i="3"/>
  <c r="H43" i="1"/>
  <c r="G43" i="1"/>
  <c r="G7" i="3" l="1"/>
  <c r="H7" i="3"/>
  <c r="G6" i="4"/>
  <c r="G6" i="3"/>
  <c r="F44" i="3"/>
  <c r="H6" i="3"/>
  <c r="G30" i="2"/>
  <c r="G32" i="2"/>
  <c r="G33" i="2"/>
  <c r="G34" i="2"/>
  <c r="G36" i="2"/>
  <c r="G37" i="2"/>
  <c r="G38" i="2"/>
  <c r="G40" i="2"/>
  <c r="G18" i="2"/>
  <c r="G19" i="2"/>
  <c r="G21" i="2"/>
  <c r="G22" i="2"/>
  <c r="G23" i="2"/>
  <c r="G24" i="2"/>
  <c r="G25" i="2"/>
  <c r="G27" i="2"/>
  <c r="G28" i="2"/>
  <c r="G29" i="2"/>
  <c r="G8" i="2"/>
  <c r="G9" i="2"/>
  <c r="G10" i="2"/>
  <c r="G11" i="2"/>
  <c r="G12" i="2"/>
  <c r="G14" i="2"/>
  <c r="G15" i="2"/>
  <c r="G17" i="2"/>
  <c r="E39" i="2"/>
  <c r="E35" i="2"/>
  <c r="E31" i="2"/>
  <c r="E26" i="2"/>
  <c r="E20" i="2"/>
  <c r="E16" i="2"/>
  <c r="E13" i="2"/>
  <c r="E7" i="2"/>
  <c r="H32" i="2"/>
  <c r="H33" i="2"/>
  <c r="H34" i="2"/>
  <c r="H36" i="2"/>
  <c r="H37" i="2"/>
  <c r="H38" i="2"/>
  <c r="H40" i="2"/>
  <c r="H21" i="2"/>
  <c r="H22" i="2"/>
  <c r="H23" i="2"/>
  <c r="H24" i="2"/>
  <c r="H25" i="2"/>
  <c r="H27" i="2"/>
  <c r="H28" i="2"/>
  <c r="H29" i="2"/>
  <c r="H30" i="2"/>
  <c r="H8" i="2"/>
  <c r="H9" i="2"/>
  <c r="H10" i="2"/>
  <c r="H11" i="2"/>
  <c r="H12" i="2"/>
  <c r="H14" i="2"/>
  <c r="H15" i="2"/>
  <c r="H17" i="2"/>
  <c r="H18" i="2"/>
  <c r="H19" i="2"/>
  <c r="F26" i="2"/>
  <c r="G26" i="2" s="1"/>
  <c r="D26" i="2"/>
  <c r="F39" i="2"/>
  <c r="D39" i="2"/>
  <c r="D35" i="2"/>
  <c r="F35" i="2"/>
  <c r="F31" i="2"/>
  <c r="G31" i="2" s="1"/>
  <c r="D31" i="2"/>
  <c r="H31" i="2" s="1"/>
  <c r="F20" i="2"/>
  <c r="G20" i="2" s="1"/>
  <c r="D20" i="2"/>
  <c r="F16" i="2"/>
  <c r="D16" i="2"/>
  <c r="F13" i="2"/>
  <c r="G13" i="2" s="1"/>
  <c r="D13" i="2"/>
  <c r="F7" i="2"/>
  <c r="D7" i="2"/>
  <c r="H16" i="2" l="1"/>
  <c r="E6" i="2"/>
  <c r="G16" i="2"/>
  <c r="F6" i="2"/>
  <c r="G39" i="2"/>
  <c r="H39" i="2"/>
  <c r="G7" i="2"/>
  <c r="G35" i="2"/>
  <c r="D6" i="2"/>
  <c r="H26" i="2"/>
  <c r="H7" i="2"/>
  <c r="H44" i="3"/>
  <c r="G44" i="3"/>
  <c r="H35" i="2"/>
  <c r="H13" i="2"/>
  <c r="H20" i="2"/>
  <c r="G6" i="2"/>
  <c r="H6" i="2" l="1"/>
  <c r="H26" i="1" l="1"/>
  <c r="H27" i="1"/>
  <c r="H28" i="1"/>
  <c r="H29" i="1"/>
  <c r="H30" i="1"/>
  <c r="H31" i="1"/>
  <c r="H32" i="1"/>
  <c r="H34" i="1"/>
  <c r="H35" i="1"/>
  <c r="H36" i="1"/>
  <c r="H37" i="1"/>
  <c r="H38" i="1"/>
  <c r="H40" i="1"/>
  <c r="H41" i="1"/>
  <c r="H8" i="1"/>
  <c r="H9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G29" i="1"/>
  <c r="G30" i="1"/>
  <c r="G31" i="1"/>
  <c r="G32" i="1"/>
  <c r="G34" i="1"/>
  <c r="G35" i="1"/>
  <c r="G36" i="1"/>
  <c r="G37" i="1"/>
  <c r="G38" i="1"/>
  <c r="G40" i="1"/>
  <c r="G41" i="1"/>
  <c r="G8" i="1"/>
  <c r="G9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6" i="1"/>
  <c r="G27" i="1"/>
  <c r="G28" i="1"/>
  <c r="E39" i="1"/>
  <c r="E33" i="1"/>
  <c r="E25" i="1"/>
  <c r="E21" i="1"/>
  <c r="E10" i="1"/>
  <c r="E7" i="1" l="1"/>
  <c r="E6" i="1" s="1"/>
  <c r="E44" i="1" s="1"/>
  <c r="F21" i="1"/>
  <c r="F39" i="1"/>
  <c r="F33" i="1"/>
  <c r="F25" i="1"/>
  <c r="D25" i="1"/>
  <c r="D39" i="1"/>
  <c r="D33" i="1"/>
  <c r="D21" i="1"/>
  <c r="F10" i="1"/>
  <c r="D10" i="1"/>
  <c r="D7" i="1" l="1"/>
  <c r="D6" i="1" s="1"/>
  <c r="D44" i="1" s="1"/>
  <c r="H10" i="1"/>
  <c r="G10" i="1"/>
  <c r="F7" i="1"/>
  <c r="H21" i="1"/>
  <c r="G21" i="1"/>
  <c r="F6" i="1"/>
  <c r="F44" i="1" s="1"/>
  <c r="H25" i="1"/>
  <c r="G25" i="1"/>
  <c r="H33" i="1"/>
  <c r="G33" i="1"/>
  <c r="H39" i="1"/>
  <c r="G39" i="1"/>
  <c r="G44" i="1" l="1"/>
  <c r="H44" i="1"/>
  <c r="H7" i="1"/>
  <c r="G7" i="1"/>
  <c r="G6" i="1"/>
  <c r="H6" i="1"/>
  <c r="D6" i="4"/>
  <c r="H6" i="4" s="1"/>
  <c r="H15" i="4"/>
  <c r="H13" i="4" l="1"/>
</calcChain>
</file>

<file path=xl/sharedStrings.xml><?xml version="1.0" encoding="utf-8"?>
<sst xmlns="http://schemas.openxmlformats.org/spreadsheetml/2006/main" count="704" uniqueCount="146">
  <si>
    <t>Եկամուտների  անվանումը</t>
  </si>
  <si>
    <t>Տարեկան պլան</t>
  </si>
  <si>
    <t>փաստացի</t>
  </si>
  <si>
    <t>կատ % եռ</t>
  </si>
  <si>
    <t>կատ %տար</t>
  </si>
  <si>
    <t>Ընդամենը եկամուտներ</t>
  </si>
  <si>
    <t>Հողի հարկ</t>
  </si>
  <si>
    <t>Գույքահարկ</t>
  </si>
  <si>
    <t>Ընդամենը տեղական տուրքեր</t>
  </si>
  <si>
    <t xml:space="preserve">         -Նոր կառուցվող օբյեկտների շին-թյուն</t>
  </si>
  <si>
    <t xml:space="preserve">        -Օբյեկտները քանդելու աշխ-ներ</t>
  </si>
  <si>
    <t xml:space="preserve">      -Ոգելից խմիչքների և ծխախոտի արտ. վաճառք</t>
  </si>
  <si>
    <t xml:space="preserve">          -թանկարժեք մետաղներից պատրաստված իրերի                   վաճառքի թույլտվության համար</t>
  </si>
  <si>
    <t>հանրայինսննդի,վիճակախաղերի կազմակերպման օբյեկտներին, խաղատներին ժամը 24.00-ից հետո աշխատելու թույլտվության համար</t>
  </si>
  <si>
    <t>վարչական տարածքում տեխնիկական և հատուկ նշանակության իրավասություն իրականացնելու թույլտվության համար</t>
  </si>
  <si>
    <t>Համայնքային սեփականություն համարվող հողերի վարձակալության վարձավճարներ</t>
  </si>
  <si>
    <t>Տեղական ինքնակառավարման մարմինների գույքի վարձակալությունիցպ</t>
  </si>
  <si>
    <t>Վարչական իրավախախտումների պատժամիջոցներից</t>
  </si>
  <si>
    <t>Տեղական վճարներ /</t>
  </si>
  <si>
    <t>Պետ. բյուջեից պատվիրակված լիազորությունների համար հատկացումներ</t>
  </si>
  <si>
    <t>Պաշտոնական տրանսֆերտներ` հատկացումներ</t>
  </si>
  <si>
    <t>եկամուտների կորուստների պետության կողմից փոխհատուցվող գումարներ</t>
  </si>
  <si>
    <t>Այ դոտացիա</t>
  </si>
  <si>
    <t>Վարչական բյուջեի պահուստային ֆոնդից ֆոնդային բյուջե կատարվող հատկացումներ</t>
  </si>
  <si>
    <t>Պետական բյուջեից կապիտալ սուբվենցիա</t>
  </si>
  <si>
    <t>Նվիրատվություն</t>
  </si>
  <si>
    <t xml:space="preserve">          -Գազ և վառելիքաքսայուղային նյութեր</t>
  </si>
  <si>
    <t>-Արտաքին գովազդ տեղադրելու</t>
  </si>
  <si>
    <t xml:space="preserve">  որից            սեփական եկամուտներ </t>
  </si>
  <si>
    <t xml:space="preserve">Նպատակային  սուբվենցիա </t>
  </si>
  <si>
    <t xml:space="preserve">Կապիտալ ոչ պաշտոնական դրամաշնորհներ </t>
  </si>
  <si>
    <t>100</t>
  </si>
  <si>
    <t xml:space="preserve">Գույքի վարձակալությունից եկամուտներ </t>
  </si>
  <si>
    <t xml:space="preserve">ԱՅԼ ԵԿԱՄՈՒՏՆԵՐ  </t>
  </si>
  <si>
    <t>աղբահանության վճար վճարողներ</t>
  </si>
  <si>
    <t xml:space="preserve">մանկապարտեզի ծառայությունից </t>
  </si>
  <si>
    <t>արտադպրոցական դաստիարակության</t>
  </si>
  <si>
    <t>Ջրմուղ-կոյուղու համար</t>
  </si>
  <si>
    <t>մրցույթների և աճուրդների մասնակցության համար</t>
  </si>
  <si>
    <t>անասնաբույժի ծառայությունների դիմաց</t>
  </si>
  <si>
    <t>այլ եկամուտներ</t>
  </si>
  <si>
    <t>Համայնքի բյուջեի եկամուտների կատարման վերաբերյալ     հաշվետվություն</t>
  </si>
  <si>
    <t>առ 31 դեկտեմբերի 2020թ</t>
  </si>
  <si>
    <t xml:space="preserve">    ՀՀ օրենսդրությամբ սահմանված պետտուրք</t>
  </si>
  <si>
    <t xml:space="preserve"> Պետական բյուջեի դոտացիա</t>
  </si>
  <si>
    <t xml:space="preserve">եռամսյակի    պլան </t>
  </si>
  <si>
    <t>Ծախսերի  անվանումը</t>
  </si>
  <si>
    <t xml:space="preserve"> Տաշիր  Համայնքի բյուջեի ծախսերի կատարման վերաբերյալ     հաշվետվություն</t>
  </si>
  <si>
    <t xml:space="preserve">ԸՆԴԱՄԵՆԸ ԾԱԽՍԵՐ </t>
  </si>
  <si>
    <t xml:space="preserve">ԸՆԴՀԱՆՈՒՐ ԲՆՈՒՅԹԻ ՀԱՆՐԱՅԻՆ ԾԱՌԱՅՈՒԹՅՈՒՆՆԵՐ </t>
  </si>
  <si>
    <t xml:space="preserve">Օրենսդիր և գործադիր մարմիններ,պետական կառավարում </t>
  </si>
  <si>
    <t xml:space="preserve">Ընդհանուր բնույթի այլ ծառայություններ </t>
  </si>
  <si>
    <t xml:space="preserve">Ընդհանուր բնույթի հանրային ծառայություններ գծով հետազոտական և նախագծային աշխատանքներ  </t>
  </si>
  <si>
    <t xml:space="preserve">Ընդհանուր բնույթի հանրային ծառայություններ (այլ դասերին չպատկանող) </t>
  </si>
  <si>
    <t xml:space="preserve">ՊԱՇՏՊԱՆՈՒԹՅՈՒՆ </t>
  </si>
  <si>
    <t xml:space="preserve">ճանապարհային տրանսպորտ </t>
  </si>
  <si>
    <t>Աղբահանում</t>
  </si>
  <si>
    <t xml:space="preserve">Կեղտաջրերի հեռացում </t>
  </si>
  <si>
    <t>Շրջակա միջավայրի պաշտպանություն (այլ դասերին չպատկանող)</t>
  </si>
  <si>
    <t>Բնակարանային շինարարություն</t>
  </si>
  <si>
    <t>Ջրամատակարարում</t>
  </si>
  <si>
    <t>Փողոցների լուսավորում</t>
  </si>
  <si>
    <t>Բնակարանային շինարարության և կոմունալ ծառայություններ (այլ դասերին չպատկանող)</t>
  </si>
  <si>
    <t>Հանգստի և սպորտի ծառայություններ</t>
  </si>
  <si>
    <t>Գրադարաններ</t>
  </si>
  <si>
    <t>Մշակույթի տներ, ակումբներ, կենտրոններ</t>
  </si>
  <si>
    <t>Այլ մշակութային կազմակերպություններ</t>
  </si>
  <si>
    <t xml:space="preserve">ԿՐԹՈՒԹՅՈՒՆ </t>
  </si>
  <si>
    <t xml:space="preserve">Նախադպրոցական կրթություն </t>
  </si>
  <si>
    <t>Հիմնական ընդհանուր կրթություն</t>
  </si>
  <si>
    <t>Արտադպրոցական դաստիարակություն</t>
  </si>
  <si>
    <t>Ընտանիքի անդամներ և զավակներ</t>
  </si>
  <si>
    <t xml:space="preserve">Սոցիալական հատուկ արտոնություններ (այլ դասերին չպատկանող) </t>
  </si>
  <si>
    <t xml:space="preserve">Հարազատին կորցրած անձինք </t>
  </si>
  <si>
    <t>ՀՀ համայնքների պահուստային ֆոնդ</t>
  </si>
  <si>
    <t xml:space="preserve">ՏՆՏԵՍԱԿԱՆ ՀԱՐԱԲԵՐՈՒԹՅՈՒՆՆԵՐ </t>
  </si>
  <si>
    <t xml:space="preserve">ՇՐՋԱԿԱ  ՄԻՋԱՎԱՅՐԻ ՊԱՇՏՊԱՆՈՒԹՅՈՒՆ </t>
  </si>
  <si>
    <t>Տնտեսական հարաբերություններ</t>
  </si>
  <si>
    <t xml:space="preserve">ՍՈՑԻԱԼԱԿԱՆ ՊԱՇՏՊԱՆՈՒԹՅՈՒՆ </t>
  </si>
  <si>
    <t>ՀԻՄՆԱԿԱՆ ԲԱԺԻՆՆԵՐԻՆ ՉԴԱՍՎՈՂ ՊԱՀՈՒՍՏԱՅԻՆ ՖՈՆԴԵՐ</t>
  </si>
  <si>
    <t xml:space="preserve">ՀԱՆԳԻՍՏ, ՄՇԱԿՈՒՅԹ ԵՎ ԿՐՈՆ </t>
  </si>
  <si>
    <t xml:space="preserve">ԲՆԱԿԱՐԱՆԱՅԻՆ ՇԻՆԱՐԱՐՈՒԹՅՈՒՆ ԵՎ ԿՈՄՈՒՆԱԼ ԾԱՌԱՅՈՒԹՅՈՒՆ </t>
  </si>
  <si>
    <t>տարեսկզբի ազատ մնացորդ</t>
  </si>
  <si>
    <t>ԸՆԴԱՄԵՆԸ</t>
  </si>
  <si>
    <t>առ 01 ապրիլի 2021թ</t>
  </si>
  <si>
    <t>Տեղական ինքնակառավարման մարմինների գույքի վարձակալությունից</t>
  </si>
  <si>
    <t>գյուղատնտեսություն</t>
  </si>
  <si>
    <t xml:space="preserve">                      Անվանումը</t>
  </si>
  <si>
    <t xml:space="preserve">Թույլտվությունների </t>
  </si>
  <si>
    <t>քանակը</t>
  </si>
  <si>
    <t xml:space="preserve">Տեղական տուրքի </t>
  </si>
  <si>
    <t>դրույքաչափը</t>
  </si>
  <si>
    <t>Նոր կառուցվող օբյեկտներ</t>
  </si>
  <si>
    <t xml:space="preserve">                                      Որից\</t>
  </si>
  <si>
    <t>Քանդվող օբյեկտներ</t>
  </si>
  <si>
    <t>Ոգելից խմիչքներիև (կամ)ծխախոտի արտադրանք վաճառող օբյեկտներ</t>
  </si>
  <si>
    <t>Գազ և վառելիքաքսային նյութեր վաճառող</t>
  </si>
  <si>
    <t>Գյուղմթերքներ վաճառող                 1օր</t>
  </si>
  <si>
    <t xml:space="preserve"> թանկարժեք մետաղներից պատրաստված իրերի                   վաճառքի թույլտվության համար</t>
  </si>
  <si>
    <t>տաքսի ծարայություն մատուցող</t>
  </si>
  <si>
    <t>Այլ արտաքին գովազդ                                ք.մ</t>
  </si>
  <si>
    <t>Վարձակալության տրված հողատարածքներ(հա), այդ թվում</t>
  </si>
  <si>
    <t xml:space="preserve">      -  գյուղատնտեսական</t>
  </si>
  <si>
    <r>
      <t xml:space="preserve">      - </t>
    </r>
    <r>
      <rPr>
        <sz val="9"/>
        <color theme="1"/>
        <rFont val="Sylfaen"/>
        <family val="1"/>
        <charset val="204"/>
      </rPr>
      <t>Համայնքային սեփականություն համարվող</t>
    </r>
  </si>
  <si>
    <t>Բնակչության թիվը</t>
  </si>
  <si>
    <t>Նախադպրոցական հիմնարկների երեխաների թիվը</t>
  </si>
  <si>
    <t xml:space="preserve">Ծնողական վճարի                                 </t>
  </si>
  <si>
    <t xml:space="preserve">5500 / 6500 </t>
  </si>
  <si>
    <t>Երաժշտական / արվեստի/ դպրոցների թիվը</t>
  </si>
  <si>
    <t>Մարզադրոցների թիվը</t>
  </si>
  <si>
    <t xml:space="preserve">Մշակույթի տների թիվը </t>
  </si>
  <si>
    <t>Գրադարանների թիվը</t>
  </si>
  <si>
    <t>Համայնքի ղեկավար                                                       Է . Արշակյան</t>
  </si>
  <si>
    <t>Տաշիր Համայնքի բյուջեի եկամուտների կատարման վերաբերյալ     հաշվետվություն</t>
  </si>
  <si>
    <t xml:space="preserve">Տաշիրի   համայնքապետարան   Առանձին ցուցանիշներ
                           առ  01 ապրիլի  2021թ.     
</t>
  </si>
  <si>
    <t>առ 01 հուլիսի 2021թ</t>
  </si>
  <si>
    <t xml:space="preserve">Գույքահարկ  վարչ.տարածքներումմ գտնվող շենքերի և շին. համար </t>
  </si>
  <si>
    <t>անշարժ գույքի հարկ</t>
  </si>
  <si>
    <t>Գույքահարկ փոխադրամիջոցներից</t>
  </si>
  <si>
    <t xml:space="preserve">Հ Հ վարչատարածքային միավորների խորհրդանիշերը  օգտագործելու թույլտվ. համար </t>
  </si>
  <si>
    <t>դրամաշնորհներ ստացված միջազգային  կազմ</t>
  </si>
  <si>
    <t xml:space="preserve"> այլ եկամուտներ</t>
  </si>
  <si>
    <t xml:space="preserve">Տաշիրի   համայնքապետարան   Առանձին ցուցանիշներ
                           առ  01 հոլիսի  2021թ.     
</t>
  </si>
  <si>
    <t xml:space="preserve">        -թանկարժեք մետաղներից պատրաստված իրերի  վաճառքի ւյլտվության համար</t>
  </si>
  <si>
    <t>առ 01 հոկտեմբերի 2021թ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</si>
  <si>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</si>
  <si>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Տաշիրի   համայնքապետարան   Առանձին ցուցանիշներ
                           առ  01 հոկտեմբերի  2021թ.     
</t>
  </si>
  <si>
    <t>առ31 դեկտեմբերի 2021թ</t>
  </si>
  <si>
    <t>այլ դոտացիա</t>
  </si>
  <si>
    <t>առ 31 դեկտեմբերի 2021թ</t>
  </si>
  <si>
    <t xml:space="preserve">Տաշիրի   համայնքապետարան   Առանձին ցուցանիշներ
                           առ  31 դեկտեմբերի  2021թ.     
</t>
  </si>
  <si>
    <t xml:space="preserve">վարչատարածքային միավորների խորհրդանիշերը  օգտագործելու թույլտվության համար  </t>
  </si>
  <si>
    <t xml:space="preserve">Տաշիրի   համայնքապետարան   Առանձին ցուցանիշներ
                           առ  01 ապրիլի  2022թ.     
</t>
  </si>
  <si>
    <t>տող</t>
  </si>
  <si>
    <t xml:space="preserve">Համայնքի վարչ տարածքում համայնքային կանոններին համապատասխան հանրային սննդի կազմ և իրացման թույլտվության համար </t>
  </si>
  <si>
    <t>9,46+mot4,0</t>
  </si>
  <si>
    <t xml:space="preserve">Համայնքի վարչական տարածքում ինքնակամ կառուցված շենքերի, շինությունների օրինականացման համար վճարներ </t>
  </si>
  <si>
    <t>Ֆիզ. անձ. և կազմ. նվիրաբեր-ից համայնքին,համայնքի բյուջե ստաց. մուտք` տրամ. ներք. աղբյուր-ից</t>
  </si>
  <si>
    <t xml:space="preserve"> Պետական բյուջեից դոտացիա</t>
  </si>
  <si>
    <t xml:space="preserve">Նավթամթերք և բնական գազ </t>
  </si>
  <si>
    <t>Հիմն. ընդհ ,միջին և բարձ. կրթություն</t>
  </si>
  <si>
    <t>Պետ. բյուջեից պատվիրակված լիազոր-ի համար հատկացումներ</t>
  </si>
  <si>
    <t xml:space="preserve"> համայնքային հիմնարկների կողմից առանց տեղական տուրքի գանձման մատուցվող ծառ-րի դիմաց ստացվող  վճարներ</t>
  </si>
  <si>
    <t xml:space="preserve">կատ % եռ </t>
  </si>
  <si>
    <t>առ 01 հուլիսի 2023թ</t>
  </si>
  <si>
    <t>առ  0 1 հուլիսի 2023թ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</si>
</sst>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2"/>
      <color theme="1"/>
      <name val="Arial Unicode"/>
      <family val="2"/>
      <charset val="204"/>
    </font>
    <font>
      <sz val="11"/>
      <color theme="1"/>
      <name val="Arial LatArm"/>
      <family val="2"/>
    </font>
    <font>
      <sz val="10"/>
      <color theme="1"/>
      <name val="Arial LatArm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LatArm"/>
      <family val="2"/>
    </font>
    <font>
      <sz val="8"/>
      <color theme="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sz val="11"/>
      <color theme="1"/>
      <name val="Arial Unicode"/>
      <family val="2"/>
      <charset val="204"/>
    </font>
    <font>
      <sz val="12"/>
      <color theme="1"/>
      <name val="GHEA Grapalat"/>
    </font>
    <font>
      <sz val="9"/>
      <color theme="1"/>
      <name val="Arial Unicode"/>
      <family val="2"/>
      <charset val="204"/>
    </font>
    <font>
      <sz val="11"/>
      <color theme="1"/>
      <name val="Sylfaen"/>
      <family val="1"/>
      <charset val="204"/>
    </font>
    <font>
      <sz val="11"/>
      <color rgb="FF000000"/>
      <name val="Arial Unicode"/>
      <family val="2"/>
      <charset val="204"/>
    </font>
    <font>
      <sz val="9"/>
      <color theme="1"/>
      <name val="Sylfaen"/>
      <family val="1"/>
      <charset val="204"/>
    </font>
    <font>
      <sz val="11"/>
      <name val="Calibri"/>
      <family val="2"/>
      <scheme val="minor"/>
    </font>
    <font>
      <sz val="11"/>
      <name val="Arial Unicode"/>
      <family val="2"/>
      <charset val="204"/>
    </font>
    <font>
      <sz val="12"/>
      <name val="GHEA Grapalat"/>
    </font>
    <font>
      <b/>
      <sz val="11"/>
      <color theme="1"/>
      <name val="Calibri"/>
      <family val="2"/>
      <scheme val="minor"/>
    </font>
    <font>
      <b/>
      <sz val="11"/>
      <color theme="1"/>
      <name val="Arial Unicode"/>
      <family val="2"/>
      <charset val="204"/>
    </font>
    <font>
      <b/>
      <sz val="9"/>
      <color theme="1"/>
      <name val="Calibri"/>
      <family val="2"/>
      <scheme val="minor"/>
    </font>
    <font>
      <b/>
      <sz val="11"/>
      <color theme="1"/>
      <name val="Arial LatArm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Arial LatArm"/>
      <family val="2"/>
    </font>
    <font>
      <b/>
      <sz val="10"/>
      <color theme="1"/>
      <name val="Arial LatArm"/>
      <family val="2"/>
    </font>
    <font>
      <b/>
      <sz val="10"/>
      <name val="Arial LatArm"/>
      <family val="2"/>
    </font>
    <font>
      <b/>
      <sz val="8"/>
      <color theme="1"/>
      <name val="Arial LatArm"/>
      <family val="2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9" applyNumberFormat="0" applyFill="0" applyProtection="0">
      <alignment horizontal="left" vertical="center" wrapText="1"/>
    </xf>
  </cellStyleXfs>
  <cellXfs count="209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49" fontId="2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/>
    <xf numFmtId="0" fontId="2" fillId="0" borderId="3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/>
    <xf numFmtId="164" fontId="3" fillId="0" borderId="1" xfId="0" applyNumberFormat="1" applyFont="1" applyBorder="1" applyAlignment="1">
      <alignment horizontal="center" vertical="center"/>
    </xf>
    <xf numFmtId="0" fontId="0" fillId="0" borderId="4" xfId="0" applyBorder="1"/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0" fillId="4" borderId="1" xfId="0" applyFill="1" applyBorder="1"/>
    <xf numFmtId="0" fontId="2" fillId="4" borderId="1" xfId="0" applyFont="1" applyFill="1" applyBorder="1"/>
    <xf numFmtId="0" fontId="0" fillId="4" borderId="4" xfId="0" applyFill="1" applyBorder="1"/>
    <xf numFmtId="0" fontId="8" fillId="0" borderId="9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8" fillId="0" borderId="15" xfId="1" applyFont="1" applyFill="1" applyBorder="1" applyAlignment="1">
      <alignment horizontal="left" vertical="center" wrapText="1"/>
    </xf>
    <xf numFmtId="0" fontId="9" fillId="4" borderId="12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justify" vertical="center" wrapText="1"/>
    </xf>
    <xf numFmtId="0" fontId="14" fillId="5" borderId="1" xfId="0" applyFont="1" applyFill="1" applyBorder="1" applyAlignment="1">
      <alignment wrapText="1"/>
    </xf>
    <xf numFmtId="0" fontId="14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49" fontId="2" fillId="4" borderId="5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164" fontId="0" fillId="0" borderId="0" xfId="0" applyNumberFormat="1"/>
    <xf numFmtId="164" fontId="3" fillId="0" borderId="6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5" fillId="4" borderId="1" xfId="0" applyFont="1" applyFill="1" applyBorder="1" applyAlignment="1">
      <alignment vertical="center" wrapText="1"/>
    </xf>
    <xf numFmtId="164" fontId="6" fillId="4" borderId="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64" fontId="3" fillId="0" borderId="10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5" borderId="1" xfId="0" applyFont="1" applyFill="1" applyBorder="1" applyAlignment="1">
      <alignment horizontal="center" wrapText="1"/>
    </xf>
    <xf numFmtId="0" fontId="0" fillId="7" borderId="0" xfId="0" applyFill="1"/>
    <xf numFmtId="0" fontId="17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19" fillId="0" borderId="0" xfId="0" applyFont="1"/>
    <xf numFmtId="0" fontId="19" fillId="4" borderId="0" xfId="0" applyFont="1" applyFill="1"/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64" fontId="23" fillId="4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/>
    </xf>
    <xf numFmtId="49" fontId="22" fillId="4" borderId="5" xfId="0" applyNumberFormat="1" applyFont="1" applyFill="1" applyBorder="1" applyAlignment="1">
      <alignment horizontal="center" wrapText="1"/>
    </xf>
    <xf numFmtId="0" fontId="26" fillId="4" borderId="1" xfId="0" applyFont="1" applyFill="1" applyBorder="1" applyAlignment="1">
      <alignment horizontal="center"/>
    </xf>
    <xf numFmtId="0" fontId="22" fillId="0" borderId="1" xfId="0" applyFont="1" applyBorder="1"/>
    <xf numFmtId="0" fontId="19" fillId="0" borderId="1" xfId="0" applyFont="1" applyBorder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26" fillId="4" borderId="1" xfId="0" applyNumberFormat="1" applyFont="1" applyFill="1" applyBorder="1" applyAlignment="1">
      <alignment horizontal="center" vertical="center"/>
    </xf>
    <xf numFmtId="0" fontId="19" fillId="0" borderId="1" xfId="0" applyFont="1" applyBorder="1"/>
    <xf numFmtId="49" fontId="22" fillId="0" borderId="1" xfId="0" applyNumberFormat="1" applyFont="1" applyBorder="1" applyAlignment="1">
      <alignment wrapText="1"/>
    </xf>
    <xf numFmtId="49" fontId="22" fillId="0" borderId="0" xfId="0" applyNumberFormat="1" applyFont="1" applyAlignment="1">
      <alignment wrapText="1"/>
    </xf>
    <xf numFmtId="0" fontId="22" fillId="0" borderId="0" xfId="0" applyFont="1"/>
    <xf numFmtId="0" fontId="26" fillId="0" borderId="1" xfId="0" applyFont="1" applyBorder="1" applyAlignment="1">
      <alignment horizontal="center" vertical="center"/>
    </xf>
    <xf numFmtId="0" fontId="27" fillId="0" borderId="9" xfId="1" applyFont="1" applyFill="1" applyBorder="1" applyAlignment="1">
      <alignment horizontal="left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25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164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justify" vertical="center" wrapText="1"/>
    </xf>
    <xf numFmtId="164" fontId="21" fillId="0" borderId="5" xfId="0" applyNumberFormat="1" applyFont="1" applyBorder="1" applyAlignment="1">
      <alignment horizontal="center" vertical="center"/>
    </xf>
    <xf numFmtId="164" fontId="21" fillId="4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justify" vertical="center" wrapText="1"/>
    </xf>
    <xf numFmtId="164" fontId="25" fillId="0" borderId="5" xfId="0" applyNumberFormat="1" applyFont="1" applyBorder="1" applyAlignment="1">
      <alignment horizontal="center" vertical="center"/>
    </xf>
    <xf numFmtId="164" fontId="25" fillId="4" borderId="5" xfId="0" applyNumberFormat="1" applyFont="1" applyFill="1" applyBorder="1" applyAlignment="1">
      <alignment horizontal="center" vertical="center"/>
    </xf>
    <xf numFmtId="0" fontId="22" fillId="0" borderId="5" xfId="0" applyFont="1" applyBorder="1"/>
    <xf numFmtId="0" fontId="22" fillId="0" borderId="5" xfId="0" applyFont="1" applyBorder="1" applyAlignment="1">
      <alignment vertical="center"/>
    </xf>
    <xf numFmtId="0" fontId="19" fillId="0" borderId="4" xfId="0" applyFont="1" applyBorder="1"/>
    <xf numFmtId="0" fontId="22" fillId="0" borderId="3" xfId="0" applyFont="1" applyBorder="1" applyAlignment="1">
      <alignment horizontal="justify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164" fontId="28" fillId="0" borderId="1" xfId="0" applyNumberFormat="1" applyFont="1" applyBorder="1" applyAlignment="1">
      <alignment horizontal="center" vertical="center"/>
    </xf>
    <xf numFmtId="0" fontId="19" fillId="0" borderId="6" xfId="0" applyFont="1" applyBorder="1"/>
    <xf numFmtId="0" fontId="21" fillId="0" borderId="1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/>
    </xf>
    <xf numFmtId="164" fontId="19" fillId="4" borderId="1" xfId="0" applyNumberFormat="1" applyFont="1" applyFill="1" applyBorder="1" applyAlignment="1">
      <alignment horizontal="center"/>
    </xf>
    <xf numFmtId="164" fontId="19" fillId="4" borderId="1" xfId="0" applyNumberFormat="1" applyFont="1" applyFill="1" applyBorder="1"/>
    <xf numFmtId="164" fontId="29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4" borderId="4" xfId="0" applyNumberFormat="1" applyFont="1" applyFill="1" applyBorder="1" applyAlignment="1">
      <alignment horizontal="center"/>
    </xf>
    <xf numFmtId="49" fontId="2" fillId="4" borderId="5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13" fillId="0" borderId="18" xfId="0" applyFont="1" applyBorder="1" applyAlignment="1">
      <alignment horizontal="justify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 vertical="center" wrapText="1"/>
    </xf>
    <xf numFmtId="49" fontId="22" fillId="2" borderId="5" xfId="0" applyNumberFormat="1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vertical="center"/>
    </xf>
    <xf numFmtId="49" fontId="22" fillId="2" borderId="5" xfId="0" applyNumberFormat="1" applyFont="1" applyFill="1" applyBorder="1" applyAlignment="1">
      <alignment vertical="center"/>
    </xf>
    <xf numFmtId="0" fontId="22" fillId="2" borderId="7" xfId="0" applyFont="1" applyFill="1" applyBorder="1" applyAlignment="1">
      <alignment horizontal="center" wrapText="1"/>
    </xf>
    <xf numFmtId="0" fontId="22" fillId="2" borderId="8" xfId="0" applyFont="1" applyFill="1" applyBorder="1" applyAlignment="1">
      <alignment horizontal="center" wrapText="1"/>
    </xf>
    <xf numFmtId="0" fontId="18" fillId="6" borderId="17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center" vertical="center" wrapText="1"/>
    </xf>
  </cellXfs>
  <cellStyles count="2">
    <cellStyle name="left_arm10_BordWW_900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topLeftCell="A2" workbookViewId="0">
      <selection activeCell="A2" sqref="A1:XFD1048576"/>
    </sheetView>
  </sheetViews>
  <sheetFormatPr defaultRowHeight="15"/>
  <cols>
    <col min="1" max="1" width="3.7109375" customWidth="1"/>
    <col min="2" max="2" width="4.140625" customWidth="1"/>
    <col min="3" max="3" width="37.7109375" customWidth="1"/>
    <col min="4" max="4" width="10.85546875" customWidth="1"/>
    <col min="5" max="5" width="10.7109375" customWidth="1"/>
    <col min="6" max="6" width="9.7109375" customWidth="1"/>
    <col min="7" max="7" width="9.140625" customWidth="1"/>
    <col min="8" max="8" width="11.140625" customWidth="1"/>
  </cols>
  <sheetData>
    <row r="1" spans="2:8" hidden="1">
      <c r="C1" s="144" t="s">
        <v>41</v>
      </c>
      <c r="D1" s="144"/>
      <c r="E1" s="144"/>
      <c r="F1" s="144"/>
      <c r="G1" s="144"/>
      <c r="H1" s="144"/>
    </row>
    <row r="2" spans="2:8">
      <c r="C2" s="144"/>
      <c r="D2" s="144"/>
      <c r="E2" s="144"/>
      <c r="F2" s="144"/>
      <c r="G2" s="144"/>
      <c r="H2" s="144"/>
    </row>
    <row r="3" spans="2:8">
      <c r="C3" s="144" t="s">
        <v>42</v>
      </c>
      <c r="D3" s="144"/>
      <c r="E3" s="144"/>
      <c r="F3" s="144"/>
      <c r="G3" s="144"/>
      <c r="H3" s="144"/>
    </row>
    <row r="4" spans="2:8" ht="5.25" customHeight="1"/>
    <row r="5" spans="2:8" ht="48.75" customHeight="1">
      <c r="B5" s="1"/>
      <c r="C5" s="8" t="s">
        <v>0</v>
      </c>
      <c r="D5" s="11" t="s">
        <v>1</v>
      </c>
      <c r="E5" s="12" t="s">
        <v>45</v>
      </c>
      <c r="F5" s="10" t="s">
        <v>2</v>
      </c>
      <c r="G5" s="13" t="s">
        <v>3</v>
      </c>
      <c r="H5" s="13" t="s">
        <v>4</v>
      </c>
    </row>
    <row r="6" spans="2:8" ht="24" customHeight="1">
      <c r="B6" s="145" t="s">
        <v>5</v>
      </c>
      <c r="C6" s="146"/>
      <c r="D6" s="20">
        <f>D7+D33+D39+D24</f>
        <v>714089.47</v>
      </c>
      <c r="E6" s="20">
        <f>E7+E33+E39+E24</f>
        <v>714089.47</v>
      </c>
      <c r="F6" s="20">
        <f>F7+F33+F39+F24</f>
        <v>581348.80000000005</v>
      </c>
      <c r="G6" s="20">
        <f>F6/E6*100</f>
        <v>81.411199075656455</v>
      </c>
      <c r="H6" s="20">
        <f>F6/D6*100</f>
        <v>81.411199075656455</v>
      </c>
    </row>
    <row r="7" spans="2:8" ht="24" customHeight="1">
      <c r="B7" s="147" t="s">
        <v>28</v>
      </c>
      <c r="C7" s="148"/>
      <c r="D7" s="20">
        <f>D8+D9+D10+D19+D21+D25</f>
        <v>168018</v>
      </c>
      <c r="E7" s="20">
        <f>E8+E9+E10+E19+E21+E25</f>
        <v>168018</v>
      </c>
      <c r="F7" s="20">
        <f>F8+F9+F10+F19+F21+F25+F42</f>
        <v>165634.1</v>
      </c>
      <c r="G7" s="20">
        <f t="shared" ref="G7:G44" si="0">F7/E7*100</f>
        <v>98.581163922913035</v>
      </c>
      <c r="H7" s="20">
        <f t="shared" ref="H7:H44" si="1">F7/D7*100</f>
        <v>98.581163922913035</v>
      </c>
    </row>
    <row r="8" spans="2:8">
      <c r="B8" s="1"/>
      <c r="C8" s="3" t="s">
        <v>6</v>
      </c>
      <c r="D8" s="21">
        <v>22489</v>
      </c>
      <c r="E8" s="21">
        <v>22489</v>
      </c>
      <c r="F8" s="21">
        <v>19181.3</v>
      </c>
      <c r="G8" s="20">
        <f t="shared" si="0"/>
        <v>85.291920494463952</v>
      </c>
      <c r="H8" s="20">
        <f t="shared" si="1"/>
        <v>85.291920494463952</v>
      </c>
    </row>
    <row r="9" spans="2:8">
      <c r="B9" s="1"/>
      <c r="C9" s="3" t="s">
        <v>7</v>
      </c>
      <c r="D9" s="21">
        <v>47434.2</v>
      </c>
      <c r="E9" s="21">
        <v>47434.2</v>
      </c>
      <c r="F9" s="21">
        <v>57106.400000000001</v>
      </c>
      <c r="G9" s="20">
        <f t="shared" si="0"/>
        <v>120.39077290225197</v>
      </c>
      <c r="H9" s="20">
        <f t="shared" si="1"/>
        <v>120.39077290225197</v>
      </c>
    </row>
    <row r="10" spans="2:8">
      <c r="B10" s="147" t="s">
        <v>8</v>
      </c>
      <c r="C10" s="148"/>
      <c r="D10" s="21">
        <f>D11+D12+D13+D14+D15+D16+D17+D18</f>
        <v>4394.8</v>
      </c>
      <c r="E10" s="21">
        <f>E11+E12+E13+E14+E15+E16+E17+E18</f>
        <v>4394.8</v>
      </c>
      <c r="F10" s="21">
        <f>F11+F12+F13+F14+F15+F16+F17+F18</f>
        <v>4790.0999999999995</v>
      </c>
      <c r="G10" s="20">
        <f t="shared" si="0"/>
        <v>108.9947210339492</v>
      </c>
      <c r="H10" s="20">
        <f t="shared" si="1"/>
        <v>108.9947210339492</v>
      </c>
    </row>
    <row r="11" spans="2:8">
      <c r="B11" s="1"/>
      <c r="C11" s="3" t="s">
        <v>9</v>
      </c>
      <c r="D11" s="21">
        <v>250</v>
      </c>
      <c r="E11" s="21">
        <v>250</v>
      </c>
      <c r="F11" s="21">
        <v>574</v>
      </c>
      <c r="G11" s="20">
        <f t="shared" si="0"/>
        <v>229.6</v>
      </c>
      <c r="H11" s="20">
        <f t="shared" si="1"/>
        <v>229.6</v>
      </c>
    </row>
    <row r="12" spans="2:8">
      <c r="B12" s="1"/>
      <c r="C12" s="3" t="s">
        <v>10</v>
      </c>
      <c r="D12" s="21">
        <v>70</v>
      </c>
      <c r="E12" s="21">
        <v>70</v>
      </c>
      <c r="F12" s="21">
        <v>55</v>
      </c>
      <c r="G12" s="20">
        <f t="shared" si="0"/>
        <v>78.571428571428569</v>
      </c>
      <c r="H12" s="20">
        <f t="shared" si="1"/>
        <v>78.571428571428569</v>
      </c>
    </row>
    <row r="13" spans="2:8" ht="30.75" customHeight="1">
      <c r="B13" s="1"/>
      <c r="C13" s="5" t="s">
        <v>26</v>
      </c>
      <c r="D13" s="21">
        <v>1000</v>
      </c>
      <c r="E13" s="21">
        <v>1000</v>
      </c>
      <c r="F13" s="21">
        <v>899.2</v>
      </c>
      <c r="G13" s="21">
        <f t="shared" si="0"/>
        <v>89.92</v>
      </c>
      <c r="H13" s="21">
        <f t="shared" si="1"/>
        <v>89.92</v>
      </c>
    </row>
    <row r="14" spans="2:8" ht="42" customHeight="1">
      <c r="B14" s="1"/>
      <c r="C14" s="4" t="s">
        <v>12</v>
      </c>
      <c r="D14" s="21">
        <v>100</v>
      </c>
      <c r="E14" s="21">
        <v>100</v>
      </c>
      <c r="F14" s="21" t="s">
        <v>31</v>
      </c>
      <c r="G14" s="21">
        <f t="shared" si="0"/>
        <v>100</v>
      </c>
      <c r="H14" s="21">
        <f t="shared" si="1"/>
        <v>100</v>
      </c>
    </row>
    <row r="15" spans="2:8" ht="27.75" customHeight="1">
      <c r="B15" s="1"/>
      <c r="C15" s="5" t="s">
        <v>11</v>
      </c>
      <c r="D15" s="21">
        <v>2492</v>
      </c>
      <c r="E15" s="21">
        <v>2492</v>
      </c>
      <c r="F15" s="21">
        <v>2730.5</v>
      </c>
      <c r="G15" s="20">
        <f t="shared" si="0"/>
        <v>109.57062600321028</v>
      </c>
      <c r="H15" s="20">
        <f t="shared" si="1"/>
        <v>109.57062600321028</v>
      </c>
    </row>
    <row r="16" spans="2:8" s="2" customFormat="1" ht="57.75" customHeight="1">
      <c r="B16" s="3"/>
      <c r="C16" s="5" t="s">
        <v>13</v>
      </c>
      <c r="D16" s="21">
        <v>100</v>
      </c>
      <c r="E16" s="21">
        <v>100</v>
      </c>
      <c r="F16" s="21">
        <v>100</v>
      </c>
      <c r="G16" s="20">
        <f t="shared" si="0"/>
        <v>100</v>
      </c>
      <c r="H16" s="20">
        <f t="shared" si="1"/>
        <v>100</v>
      </c>
    </row>
    <row r="17" spans="2:8" ht="18.75" customHeight="1">
      <c r="B17" s="1"/>
      <c r="C17" s="3" t="s">
        <v>27</v>
      </c>
      <c r="D17" s="21">
        <v>282.8</v>
      </c>
      <c r="E17" s="21">
        <v>282.8</v>
      </c>
      <c r="F17" s="21">
        <v>331.4</v>
      </c>
      <c r="G17" s="20">
        <f t="shared" si="0"/>
        <v>117.18528995756716</v>
      </c>
      <c r="H17" s="20">
        <f t="shared" si="1"/>
        <v>117.18528995756716</v>
      </c>
    </row>
    <row r="18" spans="2:8" s="2" customFormat="1" ht="41.25" customHeight="1">
      <c r="B18" s="3"/>
      <c r="C18" s="5" t="s">
        <v>14</v>
      </c>
      <c r="D18" s="21">
        <v>100</v>
      </c>
      <c r="E18" s="21">
        <v>100</v>
      </c>
      <c r="F18" s="21">
        <v>0</v>
      </c>
      <c r="G18" s="20">
        <f t="shared" si="0"/>
        <v>0</v>
      </c>
      <c r="H18" s="20">
        <f t="shared" si="1"/>
        <v>0</v>
      </c>
    </row>
    <row r="19" spans="2:8" ht="26.25" customHeight="1">
      <c r="B19" s="134" t="s">
        <v>43</v>
      </c>
      <c r="C19" s="135"/>
      <c r="D19" s="21">
        <v>5000</v>
      </c>
      <c r="E19" s="21">
        <v>5000</v>
      </c>
      <c r="F19" s="21">
        <v>1428.6</v>
      </c>
      <c r="G19" s="20">
        <f t="shared" si="0"/>
        <v>28.571999999999996</v>
      </c>
      <c r="H19" s="20">
        <f t="shared" si="1"/>
        <v>28.571999999999996</v>
      </c>
    </row>
    <row r="20" spans="2:8" ht="29.25" hidden="1" customHeight="1">
      <c r="B20" s="134" t="s">
        <v>33</v>
      </c>
      <c r="C20" s="135"/>
      <c r="D20" s="21"/>
      <c r="E20" s="21"/>
      <c r="F20" s="21"/>
      <c r="G20" s="20" t="e">
        <f t="shared" si="0"/>
        <v>#DIV/0!</v>
      </c>
      <c r="H20" s="20" t="e">
        <f t="shared" si="1"/>
        <v>#DIV/0!</v>
      </c>
    </row>
    <row r="21" spans="2:8" ht="21.75" customHeight="1">
      <c r="B21" s="134" t="s">
        <v>32</v>
      </c>
      <c r="C21" s="135"/>
      <c r="D21" s="21">
        <f>D22+D23</f>
        <v>52600</v>
      </c>
      <c r="E21" s="21">
        <f>E22+E23</f>
        <v>52600</v>
      </c>
      <c r="F21" s="21">
        <f>F22+F23</f>
        <v>55283.9</v>
      </c>
      <c r="G21" s="20">
        <f t="shared" si="0"/>
        <v>105.10247148288974</v>
      </c>
      <c r="H21" s="20">
        <f t="shared" si="1"/>
        <v>105.10247148288974</v>
      </c>
    </row>
    <row r="22" spans="2:8" ht="39" customHeight="1">
      <c r="B22" s="1"/>
      <c r="C22" s="6" t="s">
        <v>15</v>
      </c>
      <c r="D22" s="20">
        <v>50000</v>
      </c>
      <c r="E22" s="20">
        <v>50000</v>
      </c>
      <c r="F22" s="20">
        <v>50694.400000000001</v>
      </c>
      <c r="G22" s="20">
        <f t="shared" si="0"/>
        <v>101.38880000000002</v>
      </c>
      <c r="H22" s="20">
        <f t="shared" si="1"/>
        <v>101.38880000000002</v>
      </c>
    </row>
    <row r="23" spans="2:8" ht="43.5" thickBot="1">
      <c r="B23" s="1"/>
      <c r="C23" s="7" t="s">
        <v>16</v>
      </c>
      <c r="D23" s="22">
        <v>2600</v>
      </c>
      <c r="E23" s="22">
        <v>2600</v>
      </c>
      <c r="F23" s="22">
        <v>4589.5</v>
      </c>
      <c r="G23" s="22">
        <f t="shared" si="0"/>
        <v>176.51923076923077</v>
      </c>
      <c r="H23" s="22">
        <f t="shared" si="1"/>
        <v>176.51923076923077</v>
      </c>
    </row>
    <row r="24" spans="2:8">
      <c r="B24" s="140" t="s">
        <v>19</v>
      </c>
      <c r="C24" s="141"/>
      <c r="D24" s="23">
        <v>3475.27</v>
      </c>
      <c r="E24" s="23">
        <v>3475.27</v>
      </c>
      <c r="F24" s="24">
        <v>3475.3</v>
      </c>
      <c r="G24" s="22">
        <f t="shared" si="0"/>
        <v>100.00086324228046</v>
      </c>
      <c r="H24" s="22">
        <f t="shared" si="1"/>
        <v>100.00086324228046</v>
      </c>
    </row>
    <row r="25" spans="2:8">
      <c r="B25" s="138" t="s">
        <v>18</v>
      </c>
      <c r="C25" s="139"/>
      <c r="D25" s="25">
        <f>D26+D27+D28+D29+D30+D31+D32</f>
        <v>36100</v>
      </c>
      <c r="E25" s="25">
        <f>E26+E27+E28+E29+E30+E31+E32</f>
        <v>36100</v>
      </c>
      <c r="F25" s="22">
        <f>F26+F27+F28+F29+F30+F31+F32</f>
        <v>20592.8</v>
      </c>
      <c r="G25" s="22">
        <f t="shared" si="0"/>
        <v>57.043767313019387</v>
      </c>
      <c r="H25" s="22">
        <f t="shared" si="1"/>
        <v>57.043767313019387</v>
      </c>
    </row>
    <row r="26" spans="2:8" ht="29.25">
      <c r="B26" s="1"/>
      <c r="C26" s="5" t="s">
        <v>38</v>
      </c>
      <c r="D26" s="23">
        <v>100</v>
      </c>
      <c r="E26" s="23">
        <v>100</v>
      </c>
      <c r="F26" s="22">
        <v>310.3</v>
      </c>
      <c r="G26" s="22">
        <f t="shared" si="0"/>
        <v>310.3</v>
      </c>
      <c r="H26" s="22">
        <f>F26/D26*100</f>
        <v>310.3</v>
      </c>
    </row>
    <row r="27" spans="2:8">
      <c r="B27" s="1"/>
      <c r="C27" s="3" t="s">
        <v>34</v>
      </c>
      <c r="D27" s="23">
        <v>18000</v>
      </c>
      <c r="E27" s="23">
        <v>18000</v>
      </c>
      <c r="F27" s="22">
        <v>11864.4</v>
      </c>
      <c r="G27" s="22">
        <f t="shared" si="0"/>
        <v>65.913333333333341</v>
      </c>
      <c r="H27" s="22">
        <f t="shared" si="1"/>
        <v>65.913333333333341</v>
      </c>
    </row>
    <row r="28" spans="2:8">
      <c r="B28" s="1"/>
      <c r="C28" s="16" t="s">
        <v>37</v>
      </c>
      <c r="D28" s="23">
        <v>1000</v>
      </c>
      <c r="E28" s="23">
        <v>1000</v>
      </c>
      <c r="F28" s="22">
        <v>1601.6</v>
      </c>
      <c r="G28" s="22">
        <f t="shared" si="0"/>
        <v>160.16</v>
      </c>
      <c r="H28" s="22">
        <f t="shared" si="1"/>
        <v>160.16</v>
      </c>
    </row>
    <row r="29" spans="2:8">
      <c r="B29" s="1"/>
      <c r="C29" s="16" t="s">
        <v>35</v>
      </c>
      <c r="D29" s="23">
        <v>10150</v>
      </c>
      <c r="E29" s="23">
        <v>10150</v>
      </c>
      <c r="F29" s="22">
        <v>1431.5</v>
      </c>
      <c r="G29" s="22">
        <f>F29/E29*100</f>
        <v>14.103448275862068</v>
      </c>
      <c r="H29" s="22">
        <f t="shared" si="1"/>
        <v>14.103448275862068</v>
      </c>
    </row>
    <row r="30" spans="2:8">
      <c r="B30" s="1"/>
      <c r="C30" s="16" t="s">
        <v>36</v>
      </c>
      <c r="D30" s="23">
        <v>6330</v>
      </c>
      <c r="E30" s="23">
        <v>6330</v>
      </c>
      <c r="F30" s="22">
        <v>3612.5</v>
      </c>
      <c r="G30" s="22">
        <f t="shared" si="0"/>
        <v>57.069510268562404</v>
      </c>
      <c r="H30" s="22">
        <f t="shared" si="1"/>
        <v>57.069510268562404</v>
      </c>
    </row>
    <row r="31" spans="2:8">
      <c r="B31" s="1"/>
      <c r="C31" s="16" t="s">
        <v>39</v>
      </c>
      <c r="D31" s="23">
        <v>120</v>
      </c>
      <c r="E31" s="23">
        <v>120</v>
      </c>
      <c r="F31" s="22">
        <v>12.5</v>
      </c>
      <c r="G31" s="22">
        <f t="shared" si="0"/>
        <v>10.416666666666668</v>
      </c>
      <c r="H31" s="22">
        <f t="shared" si="1"/>
        <v>10.416666666666668</v>
      </c>
    </row>
    <row r="32" spans="2:8" ht="29.25">
      <c r="B32" s="18"/>
      <c r="C32" s="6" t="s">
        <v>17</v>
      </c>
      <c r="D32" s="23">
        <v>400</v>
      </c>
      <c r="E32" s="23">
        <v>400</v>
      </c>
      <c r="F32" s="22">
        <v>1760</v>
      </c>
      <c r="G32" s="22">
        <f t="shared" si="0"/>
        <v>440.00000000000006</v>
      </c>
      <c r="H32" s="22">
        <f t="shared" si="1"/>
        <v>440.00000000000006</v>
      </c>
    </row>
    <row r="33" spans="2:8" ht="29.25" customHeight="1">
      <c r="B33" s="142" t="s">
        <v>20</v>
      </c>
      <c r="C33" s="143"/>
      <c r="D33" s="23">
        <f>D34+D35+D36+D37+D38</f>
        <v>512596.19999999995</v>
      </c>
      <c r="E33" s="23">
        <f>E34+E35+E36+E37+E38</f>
        <v>512596.19999999995</v>
      </c>
      <c r="F33" s="22">
        <f>F34+F35+F36+F37+F38</f>
        <v>382239.4</v>
      </c>
      <c r="G33" s="22">
        <f t="shared" si="0"/>
        <v>74.569300357669448</v>
      </c>
      <c r="H33" s="22">
        <f t="shared" si="1"/>
        <v>74.569300357669448</v>
      </c>
    </row>
    <row r="34" spans="2:8">
      <c r="B34" s="1"/>
      <c r="C34" s="5" t="s">
        <v>44</v>
      </c>
      <c r="D34" s="23">
        <v>286710.09999999998</v>
      </c>
      <c r="E34" s="23">
        <v>286710.09999999998</v>
      </c>
      <c r="F34" s="22">
        <v>286710.09999999998</v>
      </c>
      <c r="G34" s="22">
        <f t="shared" si="0"/>
        <v>100</v>
      </c>
      <c r="H34" s="22">
        <f t="shared" si="1"/>
        <v>100</v>
      </c>
    </row>
    <row r="35" spans="2:8" ht="42.75">
      <c r="B35" s="1"/>
      <c r="C35" s="9" t="s">
        <v>21</v>
      </c>
      <c r="D35" s="23">
        <v>84</v>
      </c>
      <c r="E35" s="23">
        <v>84</v>
      </c>
      <c r="F35" s="22">
        <v>84</v>
      </c>
      <c r="G35" s="22">
        <f t="shared" si="0"/>
        <v>100</v>
      </c>
      <c r="H35" s="22">
        <f t="shared" si="1"/>
        <v>100</v>
      </c>
    </row>
    <row r="36" spans="2:8">
      <c r="B36" s="1"/>
      <c r="C36" s="3" t="s">
        <v>22</v>
      </c>
      <c r="D36" s="23">
        <v>23130.799999999999</v>
      </c>
      <c r="E36" s="23">
        <v>23130.799999999999</v>
      </c>
      <c r="F36" s="22">
        <v>23130.799999999999</v>
      </c>
      <c r="G36" s="22">
        <f t="shared" si="0"/>
        <v>100</v>
      </c>
      <c r="H36" s="22">
        <f t="shared" si="1"/>
        <v>100</v>
      </c>
    </row>
    <row r="37" spans="2:8">
      <c r="B37" s="1"/>
      <c r="C37" s="3" t="s">
        <v>29</v>
      </c>
      <c r="D37" s="23">
        <v>5923.9</v>
      </c>
      <c r="E37" s="23">
        <v>5923.9</v>
      </c>
      <c r="F37" s="22">
        <v>5923.9</v>
      </c>
      <c r="G37" s="22">
        <f t="shared" si="0"/>
        <v>100</v>
      </c>
      <c r="H37" s="22">
        <f t="shared" si="1"/>
        <v>100</v>
      </c>
    </row>
    <row r="38" spans="2:8" ht="31.5" customHeight="1">
      <c r="B38" s="1"/>
      <c r="C38" s="14" t="s">
        <v>24</v>
      </c>
      <c r="D38" s="23">
        <v>196747.4</v>
      </c>
      <c r="E38" s="23">
        <v>196747.4</v>
      </c>
      <c r="F38" s="22">
        <v>66390.600000000006</v>
      </c>
      <c r="G38" s="22">
        <f t="shared" si="0"/>
        <v>33.744079972594307</v>
      </c>
      <c r="H38" s="22">
        <f t="shared" si="1"/>
        <v>33.744079972594307</v>
      </c>
    </row>
    <row r="39" spans="2:8" ht="23.25" customHeight="1">
      <c r="B39" s="136" t="s">
        <v>30</v>
      </c>
      <c r="C39" s="137"/>
      <c r="D39" s="23">
        <f>D40</f>
        <v>30000</v>
      </c>
      <c r="E39" s="23">
        <f>E40</f>
        <v>30000</v>
      </c>
      <c r="F39" s="22">
        <f>F40</f>
        <v>30000</v>
      </c>
      <c r="G39" s="22">
        <f t="shared" si="0"/>
        <v>100</v>
      </c>
      <c r="H39" s="22">
        <f t="shared" si="1"/>
        <v>100</v>
      </c>
    </row>
    <row r="40" spans="2:8" ht="18.75" customHeight="1">
      <c r="B40" s="15"/>
      <c r="C40" s="2" t="s">
        <v>25</v>
      </c>
      <c r="D40" s="23">
        <v>30000</v>
      </c>
      <c r="E40" s="23">
        <v>30000</v>
      </c>
      <c r="F40" s="22">
        <v>30000</v>
      </c>
      <c r="G40" s="22">
        <f t="shared" si="0"/>
        <v>100</v>
      </c>
      <c r="H40" s="22">
        <f t="shared" si="1"/>
        <v>100</v>
      </c>
    </row>
    <row r="41" spans="2:8" ht="43.5">
      <c r="B41" s="1"/>
      <c r="C41" s="5" t="s">
        <v>23</v>
      </c>
      <c r="D41" s="23">
        <v>19100</v>
      </c>
      <c r="E41" s="23">
        <v>19100</v>
      </c>
      <c r="F41" s="22">
        <v>1100</v>
      </c>
      <c r="G41" s="22">
        <f t="shared" si="0"/>
        <v>5.7591623036649215</v>
      </c>
      <c r="H41" s="22">
        <f t="shared" si="1"/>
        <v>5.7591623036649215</v>
      </c>
    </row>
    <row r="42" spans="2:8">
      <c r="B42" s="1"/>
      <c r="C42" s="3" t="s">
        <v>40</v>
      </c>
      <c r="D42" s="24"/>
      <c r="E42" s="24"/>
      <c r="F42" s="22">
        <v>7251</v>
      </c>
      <c r="G42" s="22">
        <v>0</v>
      </c>
      <c r="H42" s="22">
        <v>0</v>
      </c>
    </row>
    <row r="43" spans="2:8">
      <c r="B43" s="1"/>
      <c r="C43" s="3" t="s">
        <v>82</v>
      </c>
      <c r="D43" s="24">
        <v>84334.5</v>
      </c>
      <c r="E43" s="24">
        <v>84334.5</v>
      </c>
      <c r="F43" s="24">
        <v>84334.5</v>
      </c>
      <c r="G43" s="22">
        <f t="shared" si="0"/>
        <v>100</v>
      </c>
      <c r="H43" s="22">
        <f t="shared" si="1"/>
        <v>100</v>
      </c>
    </row>
    <row r="44" spans="2:8">
      <c r="B44" s="132" t="s">
        <v>83</v>
      </c>
      <c r="C44" s="133"/>
      <c r="D44" s="32">
        <f>D6+D43</f>
        <v>798423.97</v>
      </c>
      <c r="E44" s="32">
        <f>E6+E43</f>
        <v>798423.97</v>
      </c>
      <c r="F44" s="32">
        <f>F6+F43</f>
        <v>665683.30000000005</v>
      </c>
      <c r="G44" s="22">
        <f t="shared" si="0"/>
        <v>83.374663714066614</v>
      </c>
      <c r="H44" s="22">
        <f t="shared" si="1"/>
        <v>83.374663714066614</v>
      </c>
    </row>
  </sheetData>
  <mergeCells count="13">
    <mergeCell ref="C1:H2"/>
    <mergeCell ref="C3:H3"/>
    <mergeCell ref="B6:C6"/>
    <mergeCell ref="B10:C10"/>
    <mergeCell ref="B7:C7"/>
    <mergeCell ref="B44:C44"/>
    <mergeCell ref="B19:C19"/>
    <mergeCell ref="B39:C39"/>
    <mergeCell ref="B21:C21"/>
    <mergeCell ref="B20:C20"/>
    <mergeCell ref="B25:C25"/>
    <mergeCell ref="B24:C24"/>
    <mergeCell ref="B33:C33"/>
  </mergeCells>
  <pageMargins left="0.25" right="0.25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41"/>
  <sheetViews>
    <sheetView topLeftCell="A2" workbookViewId="0">
      <selection activeCell="K26" sqref="K26"/>
    </sheetView>
  </sheetViews>
  <sheetFormatPr defaultRowHeight="15"/>
  <cols>
    <col min="1" max="1" width="3.7109375" customWidth="1"/>
    <col min="2" max="2" width="4.140625" customWidth="1"/>
    <col min="3" max="3" width="37.7109375" customWidth="1"/>
    <col min="4" max="5" width="9.28515625" customWidth="1"/>
    <col min="6" max="6" width="9.7109375" customWidth="1"/>
    <col min="7" max="7" width="7.7109375" customWidth="1"/>
    <col min="8" max="8" width="7" customWidth="1"/>
  </cols>
  <sheetData>
    <row r="1" spans="2:10" hidden="1">
      <c r="C1" s="144" t="s">
        <v>47</v>
      </c>
      <c r="D1" s="144"/>
      <c r="E1" s="144"/>
      <c r="F1" s="144"/>
      <c r="G1" s="144"/>
      <c r="H1" s="144"/>
    </row>
    <row r="2" spans="2:10">
      <c r="C2" s="144"/>
      <c r="D2" s="144"/>
      <c r="E2" s="144"/>
      <c r="F2" s="144"/>
      <c r="G2" s="144"/>
      <c r="H2" s="144"/>
    </row>
    <row r="3" spans="2:10" ht="13.5" customHeight="1">
      <c r="C3" s="144" t="s">
        <v>124</v>
      </c>
      <c r="D3" s="144"/>
      <c r="E3" s="144"/>
      <c r="F3" s="144"/>
      <c r="G3" s="144"/>
      <c r="H3" s="144"/>
    </row>
    <row r="4" spans="2:10" ht="5.25" hidden="1" customHeight="1"/>
    <row r="5" spans="2:10" ht="39.75" customHeight="1">
      <c r="B5" s="1"/>
      <c r="C5" s="31" t="s">
        <v>46</v>
      </c>
      <c r="D5" s="38" t="s">
        <v>1</v>
      </c>
      <c r="E5" s="37" t="s">
        <v>45</v>
      </c>
      <c r="F5" s="39" t="s">
        <v>2</v>
      </c>
      <c r="G5" s="37" t="s">
        <v>3</v>
      </c>
      <c r="H5" s="37" t="s">
        <v>4</v>
      </c>
    </row>
    <row r="6" spans="2:10" ht="24" customHeight="1">
      <c r="B6" s="165" t="s">
        <v>48</v>
      </c>
      <c r="C6" s="166"/>
      <c r="D6" s="19">
        <f>D7+D12+D13+D17+D21+D27+D32+D36+D40</f>
        <v>716526.89999999991</v>
      </c>
      <c r="E6" s="19">
        <f>E7+E12+E13+E17+E21+E27+E32+E36+E40</f>
        <v>555094</v>
      </c>
      <c r="F6" s="19">
        <f>F7+F12+F13+F17+F21+F27+F32+F36+F40</f>
        <v>357442.20000000007</v>
      </c>
      <c r="G6" s="19">
        <f>F6/E6*100</f>
        <v>64.393093782314352</v>
      </c>
      <c r="H6" s="19">
        <f>F6/D6*100</f>
        <v>49.885384624080423</v>
      </c>
      <c r="I6" s="58"/>
    </row>
    <row r="7" spans="2:10" ht="21.75" customHeight="1">
      <c r="B7" s="173" t="s">
        <v>49</v>
      </c>
      <c r="C7" s="174"/>
      <c r="D7" s="19">
        <f>D8+D9+D10+D11</f>
        <v>181689.4</v>
      </c>
      <c r="E7" s="19">
        <f>E8+E9+E10+E11</f>
        <v>135993.9</v>
      </c>
      <c r="F7" s="19">
        <f>F8+F9+F10+F11</f>
        <v>120114.5</v>
      </c>
      <c r="G7" s="19">
        <f t="shared" ref="G7:G41" si="0">F7/E7*100</f>
        <v>88.323446860484182</v>
      </c>
      <c r="H7" s="19">
        <f t="shared" ref="H7:H41" si="1">F7/D7*100</f>
        <v>66.109800571744969</v>
      </c>
      <c r="J7" s="58">
        <f>D7+D12+D13+D17+D21+D27+D32+D36+D40</f>
        <v>716526.89999999991</v>
      </c>
    </row>
    <row r="8" spans="2:10" ht="25.5">
      <c r="B8" s="26"/>
      <c r="C8" s="29" t="s">
        <v>50</v>
      </c>
      <c r="D8" s="17">
        <v>160154.70000000001</v>
      </c>
      <c r="E8" s="17">
        <v>118198.9</v>
      </c>
      <c r="F8" s="17">
        <v>106714.8</v>
      </c>
      <c r="G8" s="19">
        <f t="shared" si="0"/>
        <v>90.284088938221942</v>
      </c>
      <c r="H8" s="19">
        <f t="shared" si="1"/>
        <v>66.632324870890457</v>
      </c>
    </row>
    <row r="9" spans="2:10">
      <c r="B9" s="26"/>
      <c r="C9" s="29" t="s">
        <v>51</v>
      </c>
      <c r="D9" s="17">
        <v>3475.3</v>
      </c>
      <c r="E9" s="17">
        <v>2395</v>
      </c>
      <c r="F9" s="17">
        <v>2278.4</v>
      </c>
      <c r="G9" s="19">
        <f t="shared" si="0"/>
        <v>95.131524008350738</v>
      </c>
      <c r="H9" s="19">
        <f t="shared" si="1"/>
        <v>65.559807786378158</v>
      </c>
    </row>
    <row r="10" spans="2:10" ht="38.25">
      <c r="B10" s="26"/>
      <c r="C10" s="29" t="s">
        <v>52</v>
      </c>
      <c r="D10" s="17">
        <v>17059.400000000001</v>
      </c>
      <c r="E10" s="17">
        <v>15000</v>
      </c>
      <c r="F10" s="17">
        <v>11031.3</v>
      </c>
      <c r="G10" s="19">
        <f t="shared" si="0"/>
        <v>73.542000000000002</v>
      </c>
      <c r="H10" s="19">
        <f t="shared" si="1"/>
        <v>64.664056180170448</v>
      </c>
    </row>
    <row r="11" spans="2:10" ht="38.25">
      <c r="B11" s="26"/>
      <c r="C11" s="29" t="s">
        <v>53</v>
      </c>
      <c r="D11" s="17">
        <v>1000</v>
      </c>
      <c r="E11" s="17">
        <v>400</v>
      </c>
      <c r="F11" s="17">
        <v>90</v>
      </c>
      <c r="G11" s="19">
        <f t="shared" si="0"/>
        <v>22.5</v>
      </c>
      <c r="H11" s="19">
        <f t="shared" si="1"/>
        <v>9</v>
      </c>
    </row>
    <row r="12" spans="2:10">
      <c r="B12" s="169" t="s">
        <v>54</v>
      </c>
      <c r="C12" s="170"/>
      <c r="D12" s="17">
        <v>2000</v>
      </c>
      <c r="E12" s="17">
        <v>1250</v>
      </c>
      <c r="F12" s="17">
        <v>0</v>
      </c>
      <c r="G12" s="19">
        <f t="shared" si="0"/>
        <v>0</v>
      </c>
      <c r="H12" s="19">
        <f t="shared" si="1"/>
        <v>0</v>
      </c>
      <c r="I12" s="74"/>
      <c r="J12" s="73"/>
    </row>
    <row r="13" spans="2:10">
      <c r="B13" s="163" t="s">
        <v>75</v>
      </c>
      <c r="C13" s="164"/>
      <c r="D13" s="17">
        <f>D14+D15+D16</f>
        <v>40099.699999999997</v>
      </c>
      <c r="E13" s="17">
        <f>E14+E15+E16</f>
        <v>38972.699999999997</v>
      </c>
      <c r="F13" s="17">
        <f>F15+F16+F14</f>
        <v>15273.599999999999</v>
      </c>
      <c r="G13" s="19">
        <f t="shared" si="0"/>
        <v>39.190510280273109</v>
      </c>
      <c r="H13" s="19">
        <f t="shared" si="1"/>
        <v>38.089063010446459</v>
      </c>
    </row>
    <row r="14" spans="2:10">
      <c r="B14" s="35"/>
      <c r="C14" s="36" t="s">
        <v>86</v>
      </c>
      <c r="D14" s="17">
        <v>15000</v>
      </c>
      <c r="E14" s="17">
        <v>15000</v>
      </c>
      <c r="F14" s="17">
        <v>10350</v>
      </c>
      <c r="G14" s="19"/>
      <c r="H14" s="19"/>
    </row>
    <row r="15" spans="2:10" ht="17.25" customHeight="1">
      <c r="B15" s="26"/>
      <c r="C15" s="34" t="s">
        <v>55</v>
      </c>
      <c r="D15" s="17">
        <v>35099.699999999997</v>
      </c>
      <c r="E15" s="17">
        <v>33972.699999999997</v>
      </c>
      <c r="F15" s="17">
        <v>30192</v>
      </c>
      <c r="G15" s="19">
        <f t="shared" si="0"/>
        <v>88.871358473126961</v>
      </c>
      <c r="H15" s="19">
        <f t="shared" si="1"/>
        <v>86.017829212215489</v>
      </c>
    </row>
    <row r="16" spans="2:10" ht="19.5" customHeight="1">
      <c r="B16" s="26"/>
      <c r="C16" s="29" t="s">
        <v>77</v>
      </c>
      <c r="D16" s="17">
        <v>-10000</v>
      </c>
      <c r="E16" s="17">
        <v>-10000</v>
      </c>
      <c r="F16" s="17">
        <v>-25268.400000000001</v>
      </c>
      <c r="G16" s="19">
        <f t="shared" si="0"/>
        <v>252.684</v>
      </c>
      <c r="H16" s="19">
        <f t="shared" si="1"/>
        <v>252.684</v>
      </c>
    </row>
    <row r="17" spans="2:10">
      <c r="B17" s="159" t="s">
        <v>76</v>
      </c>
      <c r="C17" s="160"/>
      <c r="D17" s="17">
        <f>D18+D19+D20</f>
        <v>60940</v>
      </c>
      <c r="E17" s="17">
        <f>E18+E19+E20</f>
        <v>50940</v>
      </c>
      <c r="F17" s="17">
        <f>F18+F19+F20</f>
        <v>36837.800000000003</v>
      </c>
      <c r="G17" s="19">
        <f t="shared" si="0"/>
        <v>72.316058107577547</v>
      </c>
      <c r="H17" s="19">
        <f t="shared" si="1"/>
        <v>60.449294387922549</v>
      </c>
    </row>
    <row r="18" spans="2:10">
      <c r="B18" s="26"/>
      <c r="C18" s="29" t="s">
        <v>56</v>
      </c>
      <c r="D18" s="17">
        <v>47000</v>
      </c>
      <c r="E18" s="17">
        <v>37000</v>
      </c>
      <c r="F18" s="17">
        <v>32581</v>
      </c>
      <c r="G18" s="19">
        <f t="shared" si="0"/>
        <v>88.056756756756755</v>
      </c>
      <c r="H18" s="19">
        <f t="shared" si="1"/>
        <v>69.321276595744692</v>
      </c>
    </row>
    <row r="19" spans="2:10">
      <c r="B19" s="26"/>
      <c r="C19" s="29" t="s">
        <v>57</v>
      </c>
      <c r="D19" s="17">
        <v>1000</v>
      </c>
      <c r="E19" s="17">
        <v>1000</v>
      </c>
      <c r="F19" s="17"/>
      <c r="G19" s="19">
        <f>F19/E19*100</f>
        <v>0</v>
      </c>
      <c r="H19" s="19">
        <f t="shared" si="1"/>
        <v>0</v>
      </c>
    </row>
    <row r="20" spans="2:10" s="2" customFormat="1" ht="25.5">
      <c r="B20" s="27"/>
      <c r="C20" s="29" t="s">
        <v>58</v>
      </c>
      <c r="D20" s="17">
        <v>12940</v>
      </c>
      <c r="E20" s="17">
        <v>12940</v>
      </c>
      <c r="F20" s="17">
        <v>4256.8</v>
      </c>
      <c r="G20" s="19">
        <f t="shared" si="0"/>
        <v>32.896445131375579</v>
      </c>
      <c r="H20" s="19">
        <f t="shared" si="1"/>
        <v>32.896445131375579</v>
      </c>
    </row>
    <row r="21" spans="2:10" ht="19.5" customHeight="1">
      <c r="B21" s="161" t="s">
        <v>81</v>
      </c>
      <c r="C21" s="162"/>
      <c r="D21" s="17">
        <f>D22+D23+D24+D26</f>
        <v>167132.1</v>
      </c>
      <c r="E21" s="17">
        <f>E22+E23+E24+E26</f>
        <v>130552.4</v>
      </c>
      <c r="F21" s="17">
        <f>F22+F23+F24+F26</f>
        <v>61879.6</v>
      </c>
      <c r="G21" s="19">
        <f t="shared" si="0"/>
        <v>47.398286052190542</v>
      </c>
      <c r="H21" s="19">
        <f>F21/D21*100</f>
        <v>37.024365756189262</v>
      </c>
    </row>
    <row r="22" spans="2:10" s="2" customFormat="1" ht="14.25">
      <c r="B22" s="27"/>
      <c r="C22" s="29" t="s">
        <v>59</v>
      </c>
      <c r="D22" s="17">
        <v>22250</v>
      </c>
      <c r="E22" s="17">
        <v>20137.3</v>
      </c>
      <c r="F22" s="17">
        <v>1034.5</v>
      </c>
      <c r="G22" s="19">
        <f t="shared" si="0"/>
        <v>5.1372328961678075</v>
      </c>
      <c r="H22" s="19">
        <f t="shared" si="1"/>
        <v>4.6494382022471905</v>
      </c>
    </row>
    <row r="23" spans="2:10" s="2" customFormat="1" ht="14.25">
      <c r="B23" s="27"/>
      <c r="C23" s="29" t="s">
        <v>60</v>
      </c>
      <c r="D23" s="17">
        <v>23554</v>
      </c>
      <c r="E23" s="17">
        <v>20554</v>
      </c>
      <c r="F23" s="17">
        <v>302.5</v>
      </c>
      <c r="G23" s="19">
        <f t="shared" si="0"/>
        <v>1.4717329960105088</v>
      </c>
      <c r="H23" s="19">
        <f t="shared" si="1"/>
        <v>1.2842829243440606</v>
      </c>
    </row>
    <row r="24" spans="2:10" s="2" customFormat="1" ht="13.5" customHeight="1">
      <c r="B24" s="27"/>
      <c r="C24" s="29" t="s">
        <v>61</v>
      </c>
      <c r="D24" s="17">
        <v>34418.1</v>
      </c>
      <c r="E24" s="17">
        <v>34418.1</v>
      </c>
      <c r="F24" s="17">
        <v>10022</v>
      </c>
      <c r="G24" s="19">
        <f t="shared" si="0"/>
        <v>29.118399911674381</v>
      </c>
      <c r="H24" s="19">
        <f t="shared" si="1"/>
        <v>29.118399911674381</v>
      </c>
    </row>
    <row r="25" spans="2:10" hidden="1">
      <c r="B25" s="149"/>
      <c r="C25" s="150"/>
      <c r="D25" s="17"/>
      <c r="E25" s="17"/>
      <c r="F25" s="17"/>
      <c r="G25" s="19" t="e">
        <f t="shared" si="0"/>
        <v>#DIV/0!</v>
      </c>
      <c r="H25" s="19" t="e">
        <f t="shared" si="1"/>
        <v>#DIV/0!</v>
      </c>
    </row>
    <row r="26" spans="2:10" ht="38.25">
      <c r="B26" s="26"/>
      <c r="C26" s="29" t="s">
        <v>62</v>
      </c>
      <c r="D26" s="19">
        <v>86910</v>
      </c>
      <c r="E26" s="19">
        <v>55443</v>
      </c>
      <c r="F26" s="19">
        <v>50520.6</v>
      </c>
      <c r="G26" s="19">
        <f t="shared" si="0"/>
        <v>91.12169254910448</v>
      </c>
      <c r="H26" s="19">
        <f t="shared" si="1"/>
        <v>58.129789437348975</v>
      </c>
      <c r="I26" s="72"/>
      <c r="J26" s="73"/>
    </row>
    <row r="27" spans="2:10">
      <c r="B27" s="151" t="s">
        <v>80</v>
      </c>
      <c r="C27" s="152"/>
      <c r="D27" s="23">
        <f>D28+D29+D30+D31</f>
        <v>48010</v>
      </c>
      <c r="E27" s="23">
        <f>E28+E29+E30+E31</f>
        <v>35960</v>
      </c>
      <c r="F27" s="22">
        <f>F28+F29+F30+F31</f>
        <v>34029.800000000003</v>
      </c>
      <c r="G27" s="19">
        <f t="shared" si="0"/>
        <v>94.632369299221367</v>
      </c>
      <c r="H27" s="19">
        <f t="shared" si="1"/>
        <v>70.880649864611541</v>
      </c>
    </row>
    <row r="28" spans="2:10">
      <c r="B28" s="26"/>
      <c r="C28" s="29" t="s">
        <v>63</v>
      </c>
      <c r="D28" s="23">
        <v>5450</v>
      </c>
      <c r="E28" s="23">
        <v>4650</v>
      </c>
      <c r="F28" s="22">
        <v>4314.5</v>
      </c>
      <c r="G28" s="19">
        <f t="shared" si="0"/>
        <v>92.784946236559136</v>
      </c>
      <c r="H28" s="19">
        <f t="shared" si="1"/>
        <v>79.165137614678898</v>
      </c>
    </row>
    <row r="29" spans="2:10">
      <c r="B29" s="26"/>
      <c r="C29" s="29" t="s">
        <v>64</v>
      </c>
      <c r="D29" s="23">
        <v>5120</v>
      </c>
      <c r="E29" s="23">
        <v>4070</v>
      </c>
      <c r="F29" s="22">
        <v>3534.7</v>
      </c>
      <c r="G29" s="19">
        <f t="shared" si="0"/>
        <v>86.847665847665851</v>
      </c>
      <c r="H29" s="19">
        <f t="shared" si="1"/>
        <v>69.037109375</v>
      </c>
    </row>
    <row r="30" spans="2:10" ht="25.5">
      <c r="B30" s="26"/>
      <c r="C30" s="29" t="s">
        <v>65</v>
      </c>
      <c r="D30" s="23">
        <v>31000</v>
      </c>
      <c r="E30" s="23">
        <v>24000</v>
      </c>
      <c r="F30" s="22">
        <v>24300</v>
      </c>
      <c r="G30" s="19">
        <f t="shared" si="0"/>
        <v>101.25</v>
      </c>
      <c r="H30" s="19">
        <f t="shared" si="1"/>
        <v>78.387096774193537</v>
      </c>
    </row>
    <row r="31" spans="2:10">
      <c r="B31" s="26"/>
      <c r="C31" s="29" t="s">
        <v>66</v>
      </c>
      <c r="D31" s="23">
        <v>6440</v>
      </c>
      <c r="E31" s="23">
        <v>3240</v>
      </c>
      <c r="F31" s="22">
        <v>1880.6</v>
      </c>
      <c r="G31" s="19">
        <f>F31/E31*100</f>
        <v>58.043209876543209</v>
      </c>
      <c r="H31" s="19">
        <f t="shared" si="1"/>
        <v>29.201863354037265</v>
      </c>
    </row>
    <row r="32" spans="2:10">
      <c r="B32" s="157" t="s">
        <v>67</v>
      </c>
      <c r="C32" s="158"/>
      <c r="D32" s="23">
        <f>D33+D34+D35</f>
        <v>121455</v>
      </c>
      <c r="E32" s="23">
        <f>E33+E34+E35</f>
        <v>92525</v>
      </c>
      <c r="F32" s="22">
        <f>F33+F34+F35</f>
        <v>88294</v>
      </c>
      <c r="G32" s="19">
        <f t="shared" si="0"/>
        <v>95.427181842745199</v>
      </c>
      <c r="H32" s="19">
        <f>F32/D32*100</f>
        <v>72.696883619447533</v>
      </c>
    </row>
    <row r="33" spans="2:8">
      <c r="B33" s="26"/>
      <c r="C33" s="29" t="s">
        <v>68</v>
      </c>
      <c r="D33" s="23">
        <v>72000</v>
      </c>
      <c r="E33" s="23">
        <v>54000</v>
      </c>
      <c r="F33" s="22">
        <v>53728.4</v>
      </c>
      <c r="G33" s="19">
        <f t="shared" si="0"/>
        <v>99.497037037037046</v>
      </c>
      <c r="H33" s="19">
        <f t="shared" si="1"/>
        <v>74.622777777777785</v>
      </c>
    </row>
    <row r="34" spans="2:8">
      <c r="B34" s="28"/>
      <c r="C34" s="29" t="s">
        <v>69</v>
      </c>
      <c r="D34" s="23">
        <v>600</v>
      </c>
      <c r="E34" s="23">
        <v>500</v>
      </c>
      <c r="F34" s="22">
        <v>0</v>
      </c>
      <c r="G34" s="19">
        <f t="shared" si="0"/>
        <v>0</v>
      </c>
      <c r="H34" s="19">
        <f t="shared" si="1"/>
        <v>0</v>
      </c>
    </row>
    <row r="35" spans="2:8">
      <c r="B35" s="28"/>
      <c r="C35" s="29" t="s">
        <v>70</v>
      </c>
      <c r="D35" s="23">
        <v>48855</v>
      </c>
      <c r="E35" s="23">
        <v>38025</v>
      </c>
      <c r="F35" s="22">
        <v>34565.599999999999</v>
      </c>
      <c r="G35" s="19">
        <f t="shared" si="0"/>
        <v>90.902301117685724</v>
      </c>
      <c r="H35" s="19">
        <f t="shared" si="1"/>
        <v>70.751407225463097</v>
      </c>
    </row>
    <row r="36" spans="2:8">
      <c r="B36" s="153" t="s">
        <v>78</v>
      </c>
      <c r="C36" s="154"/>
      <c r="D36" s="23">
        <f>D37+D38+D39</f>
        <v>6500</v>
      </c>
      <c r="E36" s="23">
        <f>E37+E38+E39</f>
        <v>5000</v>
      </c>
      <c r="F36" s="22">
        <f>F37+F38+F39</f>
        <v>1012.9</v>
      </c>
      <c r="G36" s="19">
        <f t="shared" si="0"/>
        <v>20.257999999999999</v>
      </c>
      <c r="H36" s="19">
        <f t="shared" si="1"/>
        <v>15.583076923076922</v>
      </c>
    </row>
    <row r="37" spans="2:8">
      <c r="B37" s="26"/>
      <c r="C37" s="29" t="s">
        <v>73</v>
      </c>
      <c r="D37" s="23">
        <v>500</v>
      </c>
      <c r="E37" s="23">
        <v>500</v>
      </c>
      <c r="F37" s="22">
        <v>0</v>
      </c>
      <c r="G37" s="19">
        <f t="shared" si="0"/>
        <v>0</v>
      </c>
      <c r="H37" s="19">
        <f t="shared" si="1"/>
        <v>0</v>
      </c>
    </row>
    <row r="38" spans="2:8" ht="11.25" customHeight="1">
      <c r="B38" s="26"/>
      <c r="C38" s="29" t="s">
        <v>71</v>
      </c>
      <c r="D38" s="23">
        <v>6000</v>
      </c>
      <c r="E38" s="23">
        <v>4500</v>
      </c>
      <c r="F38" s="22">
        <v>1012.9</v>
      </c>
      <c r="G38" s="19">
        <f t="shared" si="0"/>
        <v>22.50888888888889</v>
      </c>
      <c r="H38" s="19">
        <f t="shared" si="1"/>
        <v>16.881666666666668</v>
      </c>
    </row>
    <row r="39" spans="2:8" ht="1.5" hidden="1" customHeight="1">
      <c r="B39" s="26"/>
      <c r="C39" s="29" t="s">
        <v>72</v>
      </c>
      <c r="D39" s="23"/>
      <c r="E39" s="23"/>
      <c r="F39" s="22"/>
      <c r="G39" s="19" t="e">
        <f t="shared" si="0"/>
        <v>#DIV/0!</v>
      </c>
      <c r="H39" s="19" t="e">
        <f t="shared" si="1"/>
        <v>#DIV/0!</v>
      </c>
    </row>
    <row r="40" spans="2:8" ht="21" customHeight="1">
      <c r="B40" s="155" t="s">
        <v>79</v>
      </c>
      <c r="C40" s="156"/>
      <c r="D40" s="23">
        <v>88700.7</v>
      </c>
      <c r="E40" s="23">
        <f>E41</f>
        <v>63900</v>
      </c>
      <c r="F40" s="22">
        <f>F41</f>
        <v>0</v>
      </c>
      <c r="G40" s="19">
        <f t="shared" si="0"/>
        <v>0</v>
      </c>
      <c r="H40" s="19">
        <f t="shared" si="1"/>
        <v>0</v>
      </c>
    </row>
    <row r="41" spans="2:8">
      <c r="B41" s="26"/>
      <c r="C41" s="30" t="s">
        <v>74</v>
      </c>
      <c r="D41" s="23">
        <v>88700.7</v>
      </c>
      <c r="E41" s="23">
        <v>63900</v>
      </c>
      <c r="F41" s="22">
        <v>0</v>
      </c>
      <c r="G41" s="19">
        <f t="shared" si="0"/>
        <v>0</v>
      </c>
      <c r="H41" s="19">
        <f t="shared" si="1"/>
        <v>0</v>
      </c>
    </row>
  </sheetData>
  <mergeCells count="13">
    <mergeCell ref="B40:C40"/>
    <mergeCell ref="B17:C17"/>
    <mergeCell ref="B21:C21"/>
    <mergeCell ref="B25:C25"/>
    <mergeCell ref="B27:C27"/>
    <mergeCell ref="B32:C32"/>
    <mergeCell ref="B36:C36"/>
    <mergeCell ref="B13:C13"/>
    <mergeCell ref="C1:H2"/>
    <mergeCell ref="C3:H3"/>
    <mergeCell ref="B6:C6"/>
    <mergeCell ref="B7:C7"/>
    <mergeCell ref="B12:C12"/>
  </mergeCells>
  <pageMargins left="0.25" right="0.25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29"/>
  <sheetViews>
    <sheetView workbookViewId="0">
      <selection sqref="A1:XFD1048576"/>
    </sheetView>
  </sheetViews>
  <sheetFormatPr defaultRowHeight="15"/>
  <cols>
    <col min="2" max="2" width="2.85546875" customWidth="1"/>
    <col min="3" max="3" width="4.7109375" customWidth="1"/>
    <col min="4" max="4" width="44.7109375" customWidth="1"/>
    <col min="5" max="5" width="10.28515625" customWidth="1"/>
    <col min="6" max="6" width="11.42578125" customWidth="1"/>
  </cols>
  <sheetData>
    <row r="1" spans="2:6" ht="27" customHeight="1">
      <c r="D1" s="179" t="s">
        <v>126</v>
      </c>
      <c r="E1" s="179"/>
      <c r="F1" s="179"/>
    </row>
    <row r="2" spans="2:6" ht="24">
      <c r="B2" s="180"/>
      <c r="C2" s="180"/>
      <c r="D2" s="182" t="s">
        <v>87</v>
      </c>
      <c r="E2" s="44" t="s">
        <v>88</v>
      </c>
      <c r="F2" s="44" t="s">
        <v>90</v>
      </c>
    </row>
    <row r="3" spans="2:6" ht="19.5" customHeight="1">
      <c r="B3" s="181"/>
      <c r="C3" s="181"/>
      <c r="D3" s="183"/>
      <c r="E3" s="44" t="s">
        <v>89</v>
      </c>
      <c r="F3" s="44" t="s">
        <v>91</v>
      </c>
    </row>
    <row r="4" spans="2:6" ht="19.5" customHeight="1">
      <c r="B4" s="50"/>
      <c r="C4" s="50">
        <v>1</v>
      </c>
      <c r="D4" s="51" t="s">
        <v>92</v>
      </c>
      <c r="E4" s="45"/>
      <c r="F4" s="42"/>
    </row>
    <row r="5" spans="2:6" ht="15" customHeight="1">
      <c r="B5" s="50"/>
      <c r="C5" s="50"/>
      <c r="D5" s="51" t="s">
        <v>93</v>
      </c>
      <c r="E5" s="61">
        <v>2</v>
      </c>
      <c r="F5" s="61">
        <v>15000</v>
      </c>
    </row>
    <row r="6" spans="2:6">
      <c r="B6" s="50"/>
      <c r="C6" s="50"/>
      <c r="D6" s="51"/>
      <c r="E6" s="61">
        <v>1</v>
      </c>
      <c r="F6" s="61">
        <v>50000</v>
      </c>
    </row>
    <row r="7" spans="2:6">
      <c r="B7" s="50"/>
      <c r="C7" s="50"/>
      <c r="D7" s="51"/>
      <c r="E7" s="61">
        <v>1</v>
      </c>
      <c r="F7" s="61">
        <v>30000</v>
      </c>
    </row>
    <row r="8" spans="2:6">
      <c r="B8" s="50"/>
      <c r="C8" s="50"/>
      <c r="D8" s="51"/>
      <c r="E8" s="61">
        <v>1</v>
      </c>
      <c r="F8" s="61">
        <v>5000</v>
      </c>
    </row>
    <row r="9" spans="2:6" ht="24.75" customHeight="1">
      <c r="B9" s="50"/>
      <c r="C9" s="50">
        <v>2</v>
      </c>
      <c r="D9" s="51" t="s">
        <v>94</v>
      </c>
      <c r="E9" s="62">
        <v>2</v>
      </c>
      <c r="F9" s="61">
        <v>5000</v>
      </c>
    </row>
    <row r="10" spans="2:6" ht="32.25" customHeight="1">
      <c r="B10" s="184"/>
      <c r="C10" s="184">
        <v>3</v>
      </c>
      <c r="D10" s="186" t="s">
        <v>95</v>
      </c>
      <c r="E10" s="188">
        <v>39</v>
      </c>
      <c r="F10" s="190"/>
    </row>
    <row r="11" spans="2:6" ht="15" hidden="1" customHeight="1">
      <c r="B11" s="185"/>
      <c r="C11" s="185"/>
      <c r="D11" s="187"/>
      <c r="E11" s="189"/>
      <c r="F11" s="191"/>
    </row>
    <row r="12" spans="2:6">
      <c r="B12" s="50"/>
      <c r="C12" s="50">
        <v>4</v>
      </c>
      <c r="D12" s="51" t="s">
        <v>96</v>
      </c>
      <c r="E12" s="61">
        <v>5</v>
      </c>
      <c r="F12" s="61">
        <v>200000</v>
      </c>
    </row>
    <row r="13" spans="2:6" ht="22.5" customHeight="1">
      <c r="B13" s="50"/>
      <c r="C13" s="50">
        <v>5</v>
      </c>
      <c r="D13" s="51" t="s">
        <v>97</v>
      </c>
      <c r="E13" s="61"/>
      <c r="F13" s="61"/>
    </row>
    <row r="14" spans="2:6" ht="30.75" customHeight="1">
      <c r="B14" s="50"/>
      <c r="C14" s="50">
        <v>6</v>
      </c>
      <c r="D14" s="51" t="s">
        <v>98</v>
      </c>
      <c r="E14" s="61">
        <v>1</v>
      </c>
      <c r="F14" s="61">
        <v>50000</v>
      </c>
    </row>
    <row r="15" spans="2:6" ht="17.25" customHeight="1">
      <c r="B15" s="50"/>
      <c r="C15" s="50">
        <v>7</v>
      </c>
      <c r="D15" s="51" t="s">
        <v>99</v>
      </c>
      <c r="E15" s="61"/>
      <c r="F15" s="61"/>
    </row>
    <row r="16" spans="2:6" ht="25.5" customHeight="1">
      <c r="B16" s="50"/>
      <c r="C16" s="50">
        <v>8</v>
      </c>
      <c r="D16" s="51" t="s">
        <v>100</v>
      </c>
      <c r="E16" s="61">
        <v>35.450000000000003</v>
      </c>
      <c r="F16" s="61"/>
    </row>
    <row r="17" spans="2:6" ht="30" customHeight="1">
      <c r="B17" s="50"/>
      <c r="C17" s="50">
        <v>9</v>
      </c>
      <c r="D17" s="51" t="s">
        <v>101</v>
      </c>
      <c r="E17" s="61">
        <v>8184</v>
      </c>
      <c r="F17" s="61"/>
    </row>
    <row r="18" spans="2:6" ht="16.5" customHeight="1">
      <c r="B18" s="50"/>
      <c r="C18" s="50"/>
      <c r="D18" s="51" t="s">
        <v>102</v>
      </c>
      <c r="E18" s="42"/>
      <c r="F18" s="42"/>
    </row>
    <row r="19" spans="2:6" ht="17.25" customHeight="1">
      <c r="B19" s="50"/>
      <c r="C19" s="50"/>
      <c r="D19" s="51" t="s">
        <v>103</v>
      </c>
      <c r="E19" s="42"/>
      <c r="F19" s="42"/>
    </row>
    <row r="20" spans="2:6" ht="24" customHeight="1">
      <c r="B20" s="50"/>
      <c r="C20" s="50">
        <v>10</v>
      </c>
      <c r="D20" s="51" t="s">
        <v>104</v>
      </c>
      <c r="E20" s="43">
        <v>16098</v>
      </c>
      <c r="F20" s="43"/>
    </row>
    <row r="21" spans="2:6" ht="29.25" customHeight="1">
      <c r="B21" s="50"/>
      <c r="C21" s="50">
        <v>11</v>
      </c>
      <c r="D21" s="51" t="s">
        <v>105</v>
      </c>
      <c r="E21" s="43"/>
      <c r="F21" s="43"/>
    </row>
    <row r="22" spans="2:6" ht="32.25" customHeight="1">
      <c r="B22" s="50"/>
      <c r="C22" s="50">
        <v>12</v>
      </c>
      <c r="D22" s="51" t="s">
        <v>106</v>
      </c>
      <c r="E22" s="43"/>
      <c r="F22" s="43" t="s">
        <v>107</v>
      </c>
    </row>
    <row r="23" spans="2:6" ht="20.25" customHeight="1">
      <c r="B23" s="50"/>
      <c r="C23" s="50">
        <v>13</v>
      </c>
      <c r="D23" s="51" t="s">
        <v>108</v>
      </c>
      <c r="E23" s="47">
        <v>1</v>
      </c>
      <c r="F23" s="48">
        <v>4000</v>
      </c>
    </row>
    <row r="24" spans="2:6" ht="19.5" customHeight="1">
      <c r="B24" s="50"/>
      <c r="C24" s="50">
        <v>14</v>
      </c>
      <c r="D24" s="51" t="s">
        <v>109</v>
      </c>
      <c r="E24" s="47">
        <v>1</v>
      </c>
      <c r="F24" s="48"/>
    </row>
    <row r="25" spans="2:6" ht="20.25" customHeight="1">
      <c r="B25" s="50"/>
      <c r="C25" s="50">
        <v>15</v>
      </c>
      <c r="D25" s="51" t="s">
        <v>110</v>
      </c>
      <c r="E25" s="47">
        <v>1</v>
      </c>
      <c r="F25" s="48"/>
    </row>
    <row r="26" spans="2:6" ht="21" customHeight="1">
      <c r="B26" s="50"/>
      <c r="C26" s="50">
        <v>16</v>
      </c>
      <c r="D26" s="51" t="s">
        <v>111</v>
      </c>
      <c r="E26" s="47">
        <v>1</v>
      </c>
      <c r="F26" s="48"/>
    </row>
    <row r="27" spans="2:6" ht="21" customHeight="1">
      <c r="B27" s="52"/>
      <c r="C27" s="52"/>
      <c r="D27" s="53"/>
      <c r="E27" s="54"/>
      <c r="F27" s="55"/>
    </row>
    <row r="29" spans="2:6">
      <c r="D29" s="144" t="s">
        <v>112</v>
      </c>
      <c r="E29" s="144"/>
      <c r="F29" s="144"/>
    </row>
  </sheetData>
  <mergeCells count="10">
    <mergeCell ref="D29:F29"/>
    <mergeCell ref="D1:F1"/>
    <mergeCell ref="B2:B3"/>
    <mergeCell ref="C2:C3"/>
    <mergeCell ref="D2:D3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50"/>
  <sheetViews>
    <sheetView topLeftCell="A2" workbookViewId="0">
      <selection activeCell="A2" sqref="A1:XFD1048576"/>
    </sheetView>
  </sheetViews>
  <sheetFormatPr defaultRowHeight="15"/>
  <cols>
    <col min="1" max="1" width="1" customWidth="1"/>
    <col min="2" max="2" width="4.140625" customWidth="1"/>
    <col min="3" max="3" width="43" customWidth="1"/>
    <col min="4" max="4" width="11" customWidth="1"/>
    <col min="5" max="5" width="10.85546875" style="67" customWidth="1"/>
    <col min="6" max="6" width="9.140625" customWidth="1"/>
    <col min="7" max="7" width="7.7109375" customWidth="1"/>
    <col min="8" max="8" width="8.140625" customWidth="1"/>
  </cols>
  <sheetData>
    <row r="1" spans="2:8" hidden="1">
      <c r="C1" s="144" t="s">
        <v>113</v>
      </c>
      <c r="D1" s="144"/>
      <c r="E1" s="144"/>
      <c r="F1" s="144"/>
      <c r="G1" s="144"/>
      <c r="H1" s="144"/>
    </row>
    <row r="2" spans="2:8">
      <c r="C2" s="144"/>
      <c r="D2" s="144"/>
      <c r="E2" s="144"/>
      <c r="F2" s="144"/>
      <c r="G2" s="144"/>
      <c r="H2" s="144"/>
    </row>
    <row r="3" spans="2:8" ht="13.5" customHeight="1">
      <c r="C3" s="144" t="s">
        <v>127</v>
      </c>
      <c r="D3" s="144"/>
      <c r="E3" s="144"/>
      <c r="F3" s="144"/>
      <c r="G3" s="144"/>
      <c r="H3" s="144"/>
    </row>
    <row r="4" spans="2:8" ht="5.25" hidden="1" customHeight="1"/>
    <row r="5" spans="2:8" ht="25.5" customHeight="1">
      <c r="B5" s="1"/>
      <c r="C5" s="31" t="s">
        <v>0</v>
      </c>
      <c r="D5" s="40" t="s">
        <v>1</v>
      </c>
      <c r="E5" s="68" t="s">
        <v>45</v>
      </c>
      <c r="F5" s="24" t="s">
        <v>2</v>
      </c>
      <c r="G5" s="40" t="s">
        <v>3</v>
      </c>
      <c r="H5" s="40" t="s">
        <v>4</v>
      </c>
    </row>
    <row r="6" spans="2:8" ht="19.5" customHeight="1">
      <c r="B6" s="145" t="s">
        <v>5</v>
      </c>
      <c r="C6" s="146"/>
      <c r="D6" s="19">
        <f>D7+D37+D45+D28</f>
        <v>862476.07000000007</v>
      </c>
      <c r="E6" s="63">
        <f>E7+E37+E45+E28</f>
        <v>862476.10000000009</v>
      </c>
      <c r="F6" s="19">
        <f>F7+F37+F45+F28+F46</f>
        <v>619472.00000000012</v>
      </c>
      <c r="G6" s="19">
        <f>F6/E6*100</f>
        <v>71.824830856182572</v>
      </c>
      <c r="H6" s="19">
        <f>F6/D6*100</f>
        <v>71.824833354506879</v>
      </c>
    </row>
    <row r="7" spans="2:8" ht="20.25" customHeight="1">
      <c r="B7" s="147" t="s">
        <v>28</v>
      </c>
      <c r="C7" s="148"/>
      <c r="D7" s="19">
        <f>D10+D11+D12+D23+D25+D29+D8+D9</f>
        <v>180094.4</v>
      </c>
      <c r="E7" s="63">
        <f>E10+E11+E12+E23+E25+E29+E8+E9</f>
        <v>180094.4</v>
      </c>
      <c r="F7" s="19">
        <f>F10+F11+F12+F23+F25+F29+F48+F8+F9</f>
        <v>221518.00000000003</v>
      </c>
      <c r="G7" s="19">
        <f t="shared" ref="G7:G50" si="0">F7/E7*100</f>
        <v>123.00104833909329</v>
      </c>
      <c r="H7" s="19">
        <f t="shared" ref="H7:H50" si="1">F7/D7*100</f>
        <v>123.00104833909329</v>
      </c>
    </row>
    <row r="8" spans="2:8" ht="30.75" customHeight="1">
      <c r="B8" s="57"/>
      <c r="C8" s="56" t="s">
        <v>116</v>
      </c>
      <c r="D8" s="19">
        <v>990</v>
      </c>
      <c r="E8" s="63">
        <v>990</v>
      </c>
      <c r="F8" s="19">
        <v>1630.2</v>
      </c>
      <c r="G8" s="19">
        <f t="shared" si="0"/>
        <v>164.66666666666669</v>
      </c>
      <c r="H8" s="19">
        <f t="shared" si="1"/>
        <v>164.66666666666669</v>
      </c>
    </row>
    <row r="9" spans="2:8" ht="15.75" customHeight="1">
      <c r="B9" s="57"/>
      <c r="C9" s="3" t="s">
        <v>6</v>
      </c>
      <c r="D9" s="19">
        <v>17000</v>
      </c>
      <c r="E9" s="63">
        <v>17000</v>
      </c>
      <c r="F9" s="19">
        <v>18581</v>
      </c>
      <c r="G9" s="19">
        <f t="shared" si="0"/>
        <v>109.3</v>
      </c>
      <c r="H9" s="19">
        <f t="shared" si="1"/>
        <v>109.3</v>
      </c>
    </row>
    <row r="10" spans="2:8">
      <c r="B10" s="1"/>
      <c r="C10" s="3" t="s">
        <v>117</v>
      </c>
      <c r="D10" s="17">
        <v>15000</v>
      </c>
      <c r="E10" s="64">
        <v>15000</v>
      </c>
      <c r="F10" s="17">
        <v>8552.5</v>
      </c>
      <c r="G10" s="19">
        <f t="shared" si="0"/>
        <v>57.016666666666673</v>
      </c>
      <c r="H10" s="19">
        <f t="shared" si="1"/>
        <v>57.016666666666673</v>
      </c>
    </row>
    <row r="11" spans="2:8">
      <c r="B11" s="1"/>
      <c r="C11" s="3" t="s">
        <v>118</v>
      </c>
      <c r="D11" s="17">
        <v>42922.400000000001</v>
      </c>
      <c r="E11" s="64">
        <v>42922.400000000001</v>
      </c>
      <c r="F11" s="17">
        <v>69521.5</v>
      </c>
      <c r="G11" s="19">
        <f t="shared" si="0"/>
        <v>161.97020669860024</v>
      </c>
      <c r="H11" s="19">
        <f t="shared" si="1"/>
        <v>161.97020669860024</v>
      </c>
    </row>
    <row r="12" spans="2:8">
      <c r="B12" s="147" t="s">
        <v>8</v>
      </c>
      <c r="C12" s="148"/>
      <c r="D12" s="17">
        <f>D13+D14+D15+D16+D17+D18+D20+D22+D19</f>
        <v>4465</v>
      </c>
      <c r="E12" s="64">
        <f>E13+E14+E15+E16+E17+E18+E20+E21+E22</f>
        <v>4465</v>
      </c>
      <c r="F12" s="17">
        <f>F13+F14+F15+F16+F17+F18+F20+F22+F21+F19</f>
        <v>5618.0999999999995</v>
      </c>
      <c r="G12" s="19">
        <f t="shared" si="0"/>
        <v>125.82530795072786</v>
      </c>
      <c r="H12" s="19">
        <f t="shared" si="1"/>
        <v>125.82530795072786</v>
      </c>
    </row>
    <row r="13" spans="2:8">
      <c r="B13" s="1"/>
      <c r="C13" s="3" t="s">
        <v>9</v>
      </c>
      <c r="D13" s="17">
        <v>300</v>
      </c>
      <c r="E13" s="64">
        <v>300</v>
      </c>
      <c r="F13" s="17">
        <v>718</v>
      </c>
      <c r="G13" s="19">
        <f t="shared" ref="G13:G24" si="2">F13/E13*100</f>
        <v>239.33333333333334</v>
      </c>
      <c r="H13" s="19">
        <f t="shared" ref="H13:H23" si="3">F13/D13*100</f>
        <v>239.33333333333334</v>
      </c>
    </row>
    <row r="14" spans="2:8">
      <c r="B14" s="1"/>
      <c r="C14" s="3" t="s">
        <v>10</v>
      </c>
      <c r="D14" s="17">
        <v>70</v>
      </c>
      <c r="E14" s="64">
        <v>70</v>
      </c>
      <c r="F14" s="17">
        <v>55</v>
      </c>
      <c r="G14" s="19">
        <f t="shared" si="2"/>
        <v>78.571428571428569</v>
      </c>
      <c r="H14" s="19">
        <f t="shared" si="3"/>
        <v>78.571428571428569</v>
      </c>
    </row>
    <row r="15" spans="2:8" ht="18" customHeight="1">
      <c r="B15" s="1"/>
      <c r="C15" s="5" t="s">
        <v>26</v>
      </c>
      <c r="D15" s="17">
        <v>1000</v>
      </c>
      <c r="E15" s="64">
        <v>1000</v>
      </c>
      <c r="F15" s="17">
        <v>1249.2</v>
      </c>
      <c r="G15" s="19">
        <f t="shared" si="2"/>
        <v>124.92000000000002</v>
      </c>
      <c r="H15" s="19">
        <f t="shared" si="3"/>
        <v>124.92000000000002</v>
      </c>
    </row>
    <row r="16" spans="2:8" ht="27" customHeight="1">
      <c r="B16" s="1"/>
      <c r="C16" s="4" t="s">
        <v>123</v>
      </c>
      <c r="D16" s="17">
        <v>100</v>
      </c>
      <c r="E16" s="64">
        <v>100</v>
      </c>
      <c r="F16" s="17">
        <v>100</v>
      </c>
      <c r="G16" s="19">
        <f t="shared" si="2"/>
        <v>100</v>
      </c>
      <c r="H16" s="19">
        <f t="shared" si="3"/>
        <v>100</v>
      </c>
    </row>
    <row r="17" spans="2:8" ht="29.25">
      <c r="B17" s="1"/>
      <c r="C17" s="5" t="s">
        <v>11</v>
      </c>
      <c r="D17" s="17">
        <v>2460</v>
      </c>
      <c r="E17" s="64">
        <v>2460</v>
      </c>
      <c r="F17" s="17">
        <v>2779.5</v>
      </c>
      <c r="G17" s="19">
        <f t="shared" si="2"/>
        <v>112.98780487804878</v>
      </c>
      <c r="H17" s="19">
        <f t="shared" si="3"/>
        <v>112.98780487804878</v>
      </c>
    </row>
    <row r="18" spans="2:8" s="2" customFormat="1" ht="57" customHeight="1">
      <c r="B18" s="3"/>
      <c r="C18" s="5" t="s">
        <v>13</v>
      </c>
      <c r="D18" s="17">
        <v>100</v>
      </c>
      <c r="E18" s="64">
        <v>100</v>
      </c>
      <c r="F18" s="17">
        <v>0</v>
      </c>
      <c r="G18" s="19">
        <f t="shared" si="2"/>
        <v>0</v>
      </c>
      <c r="H18" s="19">
        <f t="shared" si="3"/>
        <v>0</v>
      </c>
    </row>
    <row r="19" spans="2:8" s="2" customFormat="1" ht="50.25" customHeight="1">
      <c r="B19" s="3"/>
      <c r="C19" s="5" t="s">
        <v>125</v>
      </c>
      <c r="D19" s="17">
        <v>100</v>
      </c>
      <c r="E19" s="64">
        <v>100</v>
      </c>
      <c r="F19" s="17">
        <v>40</v>
      </c>
      <c r="G19" s="19">
        <f t="shared" si="2"/>
        <v>40</v>
      </c>
      <c r="H19" s="19">
        <f t="shared" si="3"/>
        <v>40</v>
      </c>
    </row>
    <row r="20" spans="2:8">
      <c r="B20" s="1"/>
      <c r="C20" s="3" t="s">
        <v>27</v>
      </c>
      <c r="D20" s="17">
        <v>335</v>
      </c>
      <c r="E20" s="64">
        <v>335</v>
      </c>
      <c r="F20" s="17">
        <v>276.39999999999998</v>
      </c>
      <c r="G20" s="19">
        <f t="shared" si="2"/>
        <v>82.507462686567152</v>
      </c>
      <c r="H20" s="19">
        <f t="shared" si="3"/>
        <v>82.507462686567152</v>
      </c>
    </row>
    <row r="21" spans="2:8" ht="24.75" customHeight="1">
      <c r="B21" s="1"/>
      <c r="C21" s="29" t="s">
        <v>119</v>
      </c>
      <c r="D21" s="17">
        <v>100</v>
      </c>
      <c r="E21" s="64">
        <v>100</v>
      </c>
      <c r="F21" s="17">
        <v>400</v>
      </c>
      <c r="G21" s="19">
        <f t="shared" si="2"/>
        <v>400</v>
      </c>
      <c r="H21" s="19">
        <f t="shared" si="3"/>
        <v>400</v>
      </c>
    </row>
    <row r="22" spans="2:8" s="2" customFormat="1" ht="42.75" hidden="1">
      <c r="B22" s="3"/>
      <c r="C22" s="5" t="s">
        <v>14</v>
      </c>
      <c r="D22" s="23">
        <v>0</v>
      </c>
      <c r="E22" s="65">
        <v>0</v>
      </c>
      <c r="F22" s="17">
        <v>0</v>
      </c>
      <c r="G22" s="19"/>
      <c r="H22" s="19"/>
    </row>
    <row r="23" spans="2:8">
      <c r="B23" s="171" t="s">
        <v>43</v>
      </c>
      <c r="C23" s="172"/>
      <c r="D23" s="23">
        <v>3317</v>
      </c>
      <c r="E23" s="65">
        <v>3317</v>
      </c>
      <c r="F23" s="17">
        <v>4630.8</v>
      </c>
      <c r="G23" s="19">
        <f t="shared" si="2"/>
        <v>139.60807958999095</v>
      </c>
      <c r="H23" s="19">
        <f t="shared" si="3"/>
        <v>139.60807958999095</v>
      </c>
    </row>
    <row r="24" spans="2:8" ht="12.75" hidden="1" customHeight="1">
      <c r="B24" s="171" t="s">
        <v>33</v>
      </c>
      <c r="C24" s="172"/>
      <c r="D24" s="23"/>
      <c r="E24" s="65"/>
      <c r="F24" s="17"/>
      <c r="G24" s="19" t="e">
        <f t="shared" si="2"/>
        <v>#DIV/0!</v>
      </c>
      <c r="H24" s="19"/>
    </row>
    <row r="25" spans="2:8">
      <c r="B25" s="171" t="s">
        <v>32</v>
      </c>
      <c r="C25" s="172"/>
      <c r="D25" s="23">
        <f>D26+D27</f>
        <v>57000</v>
      </c>
      <c r="E25" s="65">
        <f>E26+E27</f>
        <v>57000</v>
      </c>
      <c r="F25" s="17">
        <f>F26+F27</f>
        <v>65095.7</v>
      </c>
      <c r="G25" s="19">
        <f t="shared" si="0"/>
        <v>114.20298245614036</v>
      </c>
      <c r="H25" s="19">
        <f t="shared" si="1"/>
        <v>114.20298245614036</v>
      </c>
    </row>
    <row r="26" spans="2:8" ht="43.5">
      <c r="B26" s="1"/>
      <c r="C26" s="6" t="s">
        <v>15</v>
      </c>
      <c r="D26" s="22">
        <v>51000</v>
      </c>
      <c r="E26" s="66">
        <v>51000</v>
      </c>
      <c r="F26" s="19">
        <v>55345.7</v>
      </c>
      <c r="G26" s="19">
        <f t="shared" ref="G26:G27" si="4">F26/E26*100</f>
        <v>108.52098039215686</v>
      </c>
      <c r="H26" s="19">
        <f t="shared" ref="H26:H27" si="5">F26/D26*100</f>
        <v>108.52098039215686</v>
      </c>
    </row>
    <row r="27" spans="2:8" ht="29.25" thickBot="1">
      <c r="B27" s="1"/>
      <c r="C27" s="7" t="s">
        <v>85</v>
      </c>
      <c r="D27" s="22">
        <v>6000</v>
      </c>
      <c r="E27" s="66">
        <v>6000</v>
      </c>
      <c r="F27" s="22">
        <v>9750</v>
      </c>
      <c r="G27" s="19">
        <f t="shared" si="4"/>
        <v>162.5</v>
      </c>
      <c r="H27" s="19">
        <f t="shared" si="5"/>
        <v>162.5</v>
      </c>
    </row>
    <row r="28" spans="2:8" ht="25.5" customHeight="1">
      <c r="B28" s="140" t="s">
        <v>19</v>
      </c>
      <c r="C28" s="141"/>
      <c r="D28" s="23">
        <v>3475.27</v>
      </c>
      <c r="E28" s="65">
        <v>3475.3</v>
      </c>
      <c r="F28" s="24">
        <v>3229.3</v>
      </c>
      <c r="G28" s="19">
        <f t="shared" si="0"/>
        <v>92.921474405087338</v>
      </c>
      <c r="H28" s="19">
        <f t="shared" si="1"/>
        <v>92.922276542542022</v>
      </c>
    </row>
    <row r="29" spans="2:8" ht="19.5" customHeight="1">
      <c r="B29" s="138" t="s">
        <v>18</v>
      </c>
      <c r="C29" s="139"/>
      <c r="D29" s="25">
        <f>D30+D31+D32+D33+D34+D35+D36</f>
        <v>39400</v>
      </c>
      <c r="E29" s="69">
        <f>E30+E31+E32+E33+E34+E35+E36</f>
        <v>39400</v>
      </c>
      <c r="F29" s="22">
        <f>F30+F31+F32+F33+F34+F35+F36</f>
        <v>39036</v>
      </c>
      <c r="G29" s="22">
        <f t="shared" si="0"/>
        <v>99.076142131979694</v>
      </c>
      <c r="H29" s="22">
        <f t="shared" si="1"/>
        <v>99.076142131979694</v>
      </c>
    </row>
    <row r="30" spans="2:8" ht="29.25" customHeight="1">
      <c r="B30" s="1"/>
      <c r="C30" s="5" t="s">
        <v>38</v>
      </c>
      <c r="D30" s="23">
        <v>250</v>
      </c>
      <c r="E30" s="65">
        <v>250</v>
      </c>
      <c r="F30" s="22">
        <v>516</v>
      </c>
      <c r="G30" s="22">
        <f t="shared" ref="G30:G36" si="6">F30/E30*100</f>
        <v>206.4</v>
      </c>
      <c r="H30" s="22">
        <f t="shared" ref="H30:H36" si="7">F30/D30*100</f>
        <v>206.4</v>
      </c>
    </row>
    <row r="31" spans="2:8">
      <c r="B31" s="1"/>
      <c r="C31" s="3" t="s">
        <v>34</v>
      </c>
      <c r="D31" s="23">
        <v>18000</v>
      </c>
      <c r="E31" s="65">
        <v>18000</v>
      </c>
      <c r="F31" s="22">
        <v>12323.5</v>
      </c>
      <c r="G31" s="22">
        <f t="shared" si="6"/>
        <v>68.463888888888889</v>
      </c>
      <c r="H31" s="22">
        <f t="shared" si="7"/>
        <v>68.463888888888889</v>
      </c>
    </row>
    <row r="32" spans="2:8">
      <c r="B32" s="1"/>
      <c r="C32" s="16" t="s">
        <v>37</v>
      </c>
      <c r="D32" s="23">
        <v>1600</v>
      </c>
      <c r="E32" s="65">
        <v>1600</v>
      </c>
      <c r="F32" s="22">
        <v>1634</v>
      </c>
      <c r="G32" s="22">
        <f t="shared" si="6"/>
        <v>102.125</v>
      </c>
      <c r="H32" s="22">
        <f t="shared" si="7"/>
        <v>102.125</v>
      </c>
    </row>
    <row r="33" spans="2:8">
      <c r="B33" s="1"/>
      <c r="C33" s="16" t="s">
        <v>35</v>
      </c>
      <c r="D33" s="23">
        <v>12000</v>
      </c>
      <c r="E33" s="23">
        <v>12000</v>
      </c>
      <c r="F33" s="22">
        <v>13822</v>
      </c>
      <c r="G33" s="22">
        <f t="shared" si="6"/>
        <v>115.18333333333332</v>
      </c>
      <c r="H33" s="22">
        <f t="shared" si="7"/>
        <v>115.18333333333332</v>
      </c>
    </row>
    <row r="34" spans="2:8">
      <c r="B34" s="1"/>
      <c r="C34" s="16" t="s">
        <v>36</v>
      </c>
      <c r="D34" s="23">
        <v>6500</v>
      </c>
      <c r="E34" s="23">
        <v>6500</v>
      </c>
      <c r="F34" s="22">
        <v>7493</v>
      </c>
      <c r="G34" s="22">
        <f t="shared" si="6"/>
        <v>115.27692307692308</v>
      </c>
      <c r="H34" s="22">
        <f t="shared" si="7"/>
        <v>115.27692307692308</v>
      </c>
    </row>
    <row r="35" spans="2:8">
      <c r="B35" s="1"/>
      <c r="C35" s="16" t="s">
        <v>39</v>
      </c>
      <c r="D35" s="23">
        <v>50</v>
      </c>
      <c r="E35" s="23">
        <v>50</v>
      </c>
      <c r="F35" s="22">
        <v>7.5</v>
      </c>
      <c r="G35" s="22">
        <f t="shared" si="6"/>
        <v>15</v>
      </c>
      <c r="H35" s="22">
        <f t="shared" si="7"/>
        <v>15</v>
      </c>
    </row>
    <row r="36" spans="2:8" ht="28.5" customHeight="1">
      <c r="B36" s="18"/>
      <c r="C36" s="6" t="s">
        <v>17</v>
      </c>
      <c r="D36" s="23">
        <v>1000</v>
      </c>
      <c r="E36" s="23">
        <v>1000</v>
      </c>
      <c r="F36" s="22">
        <v>3240</v>
      </c>
      <c r="G36" s="22">
        <f t="shared" si="6"/>
        <v>324</v>
      </c>
      <c r="H36" s="22">
        <f t="shared" si="7"/>
        <v>324</v>
      </c>
    </row>
    <row r="37" spans="2:8" ht="21.75" customHeight="1">
      <c r="B37" s="138" t="s">
        <v>20</v>
      </c>
      <c r="C37" s="139"/>
      <c r="D37" s="23">
        <f>D38+D39+D40+D41+D42</f>
        <v>678906.4</v>
      </c>
      <c r="E37" s="65">
        <f>E38+E39+E40+E41+E42</f>
        <v>678906.4</v>
      </c>
      <c r="F37" s="65">
        <f>F38+F39+F40+F41+F42+F43+F44</f>
        <v>384724.7</v>
      </c>
      <c r="G37" s="22">
        <f t="shared" si="0"/>
        <v>56.668297721158609</v>
      </c>
      <c r="H37" s="22">
        <f t="shared" si="1"/>
        <v>56.668297721158609</v>
      </c>
    </row>
    <row r="38" spans="2:8">
      <c r="B38" s="1"/>
      <c r="C38" s="5" t="s">
        <v>44</v>
      </c>
      <c r="D38" s="23">
        <v>385719.5</v>
      </c>
      <c r="E38" s="65">
        <v>385719.5</v>
      </c>
      <c r="F38" s="65">
        <v>385719.5</v>
      </c>
      <c r="G38" s="22">
        <f t="shared" si="0"/>
        <v>100</v>
      </c>
      <c r="H38" s="22">
        <f t="shared" si="1"/>
        <v>100</v>
      </c>
    </row>
    <row r="39" spans="2:8" ht="2.25" hidden="1" customHeight="1">
      <c r="B39" s="1"/>
      <c r="C39" s="9" t="s">
        <v>21</v>
      </c>
      <c r="D39" s="23">
        <v>0</v>
      </c>
      <c r="E39" s="65"/>
      <c r="F39" s="22">
        <v>0</v>
      </c>
      <c r="G39" s="22" t="e">
        <f t="shared" si="0"/>
        <v>#DIV/0!</v>
      </c>
      <c r="H39" s="22" t="e">
        <f t="shared" si="1"/>
        <v>#DIV/0!</v>
      </c>
    </row>
    <row r="40" spans="2:8" hidden="1">
      <c r="B40" s="1"/>
      <c r="C40" s="3" t="s">
        <v>22</v>
      </c>
      <c r="D40" s="23">
        <v>0</v>
      </c>
      <c r="E40" s="65"/>
      <c r="F40" s="22">
        <v>0</v>
      </c>
      <c r="G40" s="22" t="e">
        <f t="shared" si="0"/>
        <v>#DIV/0!</v>
      </c>
      <c r="H40" s="22" t="e">
        <f t="shared" si="1"/>
        <v>#DIV/0!</v>
      </c>
    </row>
    <row r="41" spans="2:8">
      <c r="B41" s="1"/>
      <c r="C41" s="3" t="s">
        <v>29</v>
      </c>
      <c r="D41" s="23">
        <v>1416.9</v>
      </c>
      <c r="E41" s="65">
        <v>1416.9</v>
      </c>
      <c r="F41" s="22">
        <v>1416.9</v>
      </c>
      <c r="G41" s="22">
        <f t="shared" si="0"/>
        <v>100</v>
      </c>
      <c r="H41" s="22">
        <f t="shared" si="1"/>
        <v>100</v>
      </c>
    </row>
    <row r="42" spans="2:8" ht="28.5">
      <c r="B42" s="1"/>
      <c r="C42" s="14" t="s">
        <v>24</v>
      </c>
      <c r="D42" s="75">
        <v>291770</v>
      </c>
      <c r="E42" s="76">
        <v>291770</v>
      </c>
      <c r="F42" s="22">
        <v>0</v>
      </c>
      <c r="G42" s="22">
        <f t="shared" si="0"/>
        <v>0</v>
      </c>
      <c r="H42" s="22">
        <f t="shared" si="1"/>
        <v>0</v>
      </c>
    </row>
    <row r="43" spans="2:8">
      <c r="B43" s="1"/>
      <c r="C43" s="5" t="s">
        <v>128</v>
      </c>
      <c r="D43" s="23"/>
      <c r="E43" s="65"/>
      <c r="F43" s="22">
        <v>-3657.3</v>
      </c>
      <c r="G43" s="22"/>
      <c r="H43" s="22"/>
    </row>
    <row r="44" spans="2:8">
      <c r="B44" s="1"/>
      <c r="C44" s="3" t="s">
        <v>120</v>
      </c>
      <c r="D44" s="24"/>
      <c r="E44" s="70"/>
      <c r="F44" s="22">
        <v>1245.5999999999999</v>
      </c>
      <c r="G44" s="22"/>
      <c r="H44" s="22"/>
    </row>
    <row r="45" spans="2:8">
      <c r="B45" s="136" t="s">
        <v>30</v>
      </c>
      <c r="C45" s="137"/>
      <c r="D45" s="23">
        <f>D46</f>
        <v>0</v>
      </c>
      <c r="E45" s="65">
        <f>E46</f>
        <v>0</v>
      </c>
      <c r="F45" s="22">
        <v>0</v>
      </c>
      <c r="G45" s="22"/>
      <c r="H45" s="22"/>
    </row>
    <row r="46" spans="2:8">
      <c r="B46" s="15"/>
      <c r="C46" s="2" t="s">
        <v>25</v>
      </c>
      <c r="D46" s="23">
        <v>0</v>
      </c>
      <c r="E46" s="65">
        <v>0</v>
      </c>
      <c r="F46" s="22">
        <v>10000</v>
      </c>
      <c r="G46" s="22"/>
      <c r="H46" s="22"/>
    </row>
    <row r="47" spans="2:8" ht="43.5">
      <c r="B47" s="1"/>
      <c r="C47" s="5" t="s">
        <v>23</v>
      </c>
      <c r="D47" s="23">
        <v>0</v>
      </c>
      <c r="E47" s="65">
        <v>0</v>
      </c>
      <c r="F47" s="22"/>
      <c r="G47" s="22"/>
      <c r="H47" s="22"/>
    </row>
    <row r="48" spans="2:8">
      <c r="B48" s="1"/>
      <c r="C48" s="3" t="s">
        <v>121</v>
      </c>
      <c r="D48" s="24"/>
      <c r="E48" s="70"/>
      <c r="F48" s="22">
        <v>8852.2000000000007</v>
      </c>
      <c r="G48" s="22"/>
      <c r="H48" s="22"/>
    </row>
    <row r="49" spans="2:8">
      <c r="B49" s="1"/>
      <c r="C49" s="3" t="s">
        <v>82</v>
      </c>
      <c r="D49" s="24">
        <v>146320.70000000001</v>
      </c>
      <c r="E49" s="70">
        <v>146320.70000000001</v>
      </c>
      <c r="F49" s="24">
        <v>146320.70000000001</v>
      </c>
      <c r="G49" s="22">
        <f t="shared" si="0"/>
        <v>100</v>
      </c>
      <c r="H49" s="22">
        <f t="shared" si="1"/>
        <v>100</v>
      </c>
    </row>
    <row r="50" spans="2:8">
      <c r="B50" s="132" t="s">
        <v>83</v>
      </c>
      <c r="C50" s="133"/>
      <c r="D50" s="33">
        <f>D6+D49</f>
        <v>1008796.77</v>
      </c>
      <c r="E50" s="71">
        <f>E6+E49</f>
        <v>1008796.8</v>
      </c>
      <c r="F50" s="32">
        <f>F6+F49</f>
        <v>765792.70000000019</v>
      </c>
      <c r="G50" s="22">
        <f t="shared" si="0"/>
        <v>75.911491789030265</v>
      </c>
      <c r="H50" s="22">
        <f t="shared" si="1"/>
        <v>75.911494046516452</v>
      </c>
    </row>
  </sheetData>
  <mergeCells count="13">
    <mergeCell ref="B23:C23"/>
    <mergeCell ref="C1:H2"/>
    <mergeCell ref="C3:H3"/>
    <mergeCell ref="B6:C6"/>
    <mergeCell ref="B7:C7"/>
    <mergeCell ref="B12:C12"/>
    <mergeCell ref="B50:C50"/>
    <mergeCell ref="B24:C24"/>
    <mergeCell ref="B25:C25"/>
    <mergeCell ref="B28:C28"/>
    <mergeCell ref="B29:C29"/>
    <mergeCell ref="B37:C37"/>
    <mergeCell ref="B45:C45"/>
  </mergeCells>
  <pageMargins left="0.23622047244094491" right="0.23622047244094491" top="0.19685039370078741" bottom="0.19685039370078741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J41"/>
  <sheetViews>
    <sheetView topLeftCell="A2" workbookViewId="0">
      <selection activeCell="A2" sqref="A1:XFD1048576"/>
    </sheetView>
  </sheetViews>
  <sheetFormatPr defaultRowHeight="15"/>
  <cols>
    <col min="1" max="1" width="3.7109375" customWidth="1"/>
    <col min="2" max="2" width="4.140625" customWidth="1"/>
    <col min="3" max="3" width="37.7109375" customWidth="1"/>
    <col min="4" max="5" width="9.28515625" customWidth="1"/>
    <col min="6" max="6" width="9.7109375" customWidth="1"/>
    <col min="7" max="7" width="7.7109375" customWidth="1"/>
    <col min="8" max="8" width="7" customWidth="1"/>
    <col min="10" max="10" width="12" customWidth="1"/>
  </cols>
  <sheetData>
    <row r="1" spans="2:10" hidden="1">
      <c r="C1" s="144" t="s">
        <v>47</v>
      </c>
      <c r="D1" s="144"/>
      <c r="E1" s="144"/>
      <c r="F1" s="144"/>
      <c r="G1" s="144"/>
      <c r="H1" s="144"/>
    </row>
    <row r="2" spans="2:10">
      <c r="C2" s="144"/>
      <c r="D2" s="144"/>
      <c r="E2" s="144"/>
      <c r="F2" s="144"/>
      <c r="G2" s="144"/>
      <c r="H2" s="144"/>
    </row>
    <row r="3" spans="2:10" ht="13.5" customHeight="1">
      <c r="C3" s="144" t="s">
        <v>129</v>
      </c>
      <c r="D3" s="144"/>
      <c r="E3" s="144"/>
      <c r="F3" s="144"/>
      <c r="G3" s="144"/>
      <c r="H3" s="144"/>
    </row>
    <row r="4" spans="2:10" ht="5.25" hidden="1" customHeight="1"/>
    <row r="5" spans="2:10" ht="39.75" customHeight="1">
      <c r="B5" s="1"/>
      <c r="C5" s="31" t="s">
        <v>46</v>
      </c>
      <c r="D5" s="38" t="s">
        <v>1</v>
      </c>
      <c r="E5" s="37" t="s">
        <v>45</v>
      </c>
      <c r="F5" s="39" t="s">
        <v>2</v>
      </c>
      <c r="G5" s="37" t="s">
        <v>3</v>
      </c>
      <c r="H5" s="37" t="s">
        <v>4</v>
      </c>
    </row>
    <row r="6" spans="2:10" ht="24" customHeight="1">
      <c r="B6" s="165" t="s">
        <v>48</v>
      </c>
      <c r="C6" s="166"/>
      <c r="D6" s="19">
        <f>D7+D12+D13+D17+D21+D27+D32+D36+D40</f>
        <v>1008796.8999999999</v>
      </c>
      <c r="E6" s="19">
        <f>E7+E12+E13+E17+E21+E27+E32+E36+E40</f>
        <v>1008796.8999999999</v>
      </c>
      <c r="F6" s="19">
        <f>F7+F12+F13+F17+F21+F27+F32+F36+F40</f>
        <v>557108.29999999993</v>
      </c>
      <c r="G6" s="19">
        <f>F6/E6*100</f>
        <v>55.225021012653784</v>
      </c>
      <c r="H6" s="19">
        <f>F6/D6*100</f>
        <v>55.225021012653784</v>
      </c>
      <c r="I6" s="58"/>
    </row>
    <row r="7" spans="2:10" ht="21.75" customHeight="1">
      <c r="B7" s="173" t="s">
        <v>49</v>
      </c>
      <c r="C7" s="174"/>
      <c r="D7" s="19">
        <f>D8+D9+D10+D11</f>
        <v>188029.4</v>
      </c>
      <c r="E7" s="19">
        <f>E8+E9+E10+E11</f>
        <v>188029.4</v>
      </c>
      <c r="F7" s="19">
        <f>F8+F9+F10+F11</f>
        <v>164617.60000000001</v>
      </c>
      <c r="G7" s="19">
        <f t="shared" ref="G7:G41" si="0">F7/E7*100</f>
        <v>87.548862039659753</v>
      </c>
      <c r="H7" s="19">
        <f t="shared" ref="H7:H41" si="1">F7/D7*100</f>
        <v>87.548862039659753</v>
      </c>
      <c r="J7" s="58">
        <f>D7+D12+D13+D17+D21+D27+D32+D36+D40</f>
        <v>1008796.8999999999</v>
      </c>
    </row>
    <row r="8" spans="2:10" ht="25.5">
      <c r="B8" s="26"/>
      <c r="C8" s="29" t="s">
        <v>50</v>
      </c>
      <c r="D8" s="17">
        <v>165654.70000000001</v>
      </c>
      <c r="E8" s="17">
        <v>165654.70000000001</v>
      </c>
      <c r="F8" s="17">
        <v>145546.1</v>
      </c>
      <c r="G8" s="19">
        <f t="shared" si="0"/>
        <v>87.861135240956031</v>
      </c>
      <c r="H8" s="19">
        <f t="shared" si="1"/>
        <v>87.861135240956031</v>
      </c>
    </row>
    <row r="9" spans="2:10">
      <c r="B9" s="26"/>
      <c r="C9" s="29" t="s">
        <v>51</v>
      </c>
      <c r="D9" s="17">
        <v>3475.3</v>
      </c>
      <c r="E9" s="17">
        <v>3475.3</v>
      </c>
      <c r="F9" s="17">
        <v>3226.2</v>
      </c>
      <c r="G9" s="19">
        <f t="shared" si="0"/>
        <v>92.832273472793702</v>
      </c>
      <c r="H9" s="19">
        <f t="shared" si="1"/>
        <v>92.832273472793702</v>
      </c>
    </row>
    <row r="10" spans="2:10" ht="38.25">
      <c r="B10" s="26"/>
      <c r="C10" s="29" t="s">
        <v>52</v>
      </c>
      <c r="D10" s="17">
        <v>17899.400000000001</v>
      </c>
      <c r="E10" s="17">
        <v>17899.400000000001</v>
      </c>
      <c r="F10" s="17">
        <v>14855</v>
      </c>
      <c r="G10" s="19">
        <f t="shared" si="0"/>
        <v>82.991608657273417</v>
      </c>
      <c r="H10" s="19">
        <f t="shared" si="1"/>
        <v>82.991608657273417</v>
      </c>
    </row>
    <row r="11" spans="2:10" ht="38.25">
      <c r="B11" s="26"/>
      <c r="C11" s="29" t="s">
        <v>53</v>
      </c>
      <c r="D11" s="17">
        <v>1000</v>
      </c>
      <c r="E11" s="17">
        <v>1000</v>
      </c>
      <c r="F11" s="17">
        <v>990.3</v>
      </c>
      <c r="G11" s="19">
        <f t="shared" si="0"/>
        <v>99.03</v>
      </c>
      <c r="H11" s="19">
        <f t="shared" si="1"/>
        <v>99.03</v>
      </c>
    </row>
    <row r="12" spans="2:10">
      <c r="B12" s="169" t="s">
        <v>54</v>
      </c>
      <c r="C12" s="170"/>
      <c r="D12" s="17">
        <v>2000</v>
      </c>
      <c r="E12" s="17">
        <v>2000</v>
      </c>
      <c r="F12" s="17">
        <v>0</v>
      </c>
      <c r="G12" s="19">
        <f t="shared" si="0"/>
        <v>0</v>
      </c>
      <c r="H12" s="19">
        <f t="shared" si="1"/>
        <v>0</v>
      </c>
      <c r="I12" s="74"/>
      <c r="J12" s="73"/>
    </row>
    <row r="13" spans="2:10">
      <c r="B13" s="163" t="s">
        <v>75</v>
      </c>
      <c r="C13" s="164"/>
      <c r="D13" s="17">
        <f>D14+D15+D16</f>
        <v>72490.7</v>
      </c>
      <c r="E13" s="17">
        <f>E14+E15+E16</f>
        <v>72490.7</v>
      </c>
      <c r="F13" s="17">
        <f>F15+F16+F14</f>
        <v>5063.8000000000029</v>
      </c>
      <c r="G13" s="19">
        <f t="shared" si="0"/>
        <v>6.9854477884749393</v>
      </c>
      <c r="H13" s="19">
        <f t="shared" si="1"/>
        <v>6.9854477884749393</v>
      </c>
    </row>
    <row r="14" spans="2:10">
      <c r="B14" s="35"/>
      <c r="C14" s="36" t="s">
        <v>86</v>
      </c>
      <c r="D14" s="17">
        <v>28661</v>
      </c>
      <c r="E14" s="17">
        <v>28661</v>
      </c>
      <c r="F14" s="17">
        <v>15026</v>
      </c>
      <c r="G14" s="19">
        <f t="shared" ref="G14" si="2">F14/E14*100</f>
        <v>52.42664247583825</v>
      </c>
      <c r="H14" s="19">
        <f t="shared" ref="H14" si="3">F14/D14*100</f>
        <v>52.42664247583825</v>
      </c>
    </row>
    <row r="15" spans="2:10" ht="17.25" customHeight="1">
      <c r="B15" s="26"/>
      <c r="C15" s="34" t="s">
        <v>55</v>
      </c>
      <c r="D15" s="17">
        <v>71829.7</v>
      </c>
      <c r="E15" s="17">
        <v>71829.7</v>
      </c>
      <c r="F15" s="17">
        <v>40294.5</v>
      </c>
      <c r="G15" s="19">
        <f t="shared" si="0"/>
        <v>56.097268956991329</v>
      </c>
      <c r="H15" s="19">
        <f t="shared" si="1"/>
        <v>56.097268956991329</v>
      </c>
    </row>
    <row r="16" spans="2:10" ht="19.5" customHeight="1">
      <c r="B16" s="26"/>
      <c r="C16" s="29" t="s">
        <v>77</v>
      </c>
      <c r="D16" s="17">
        <v>-28000</v>
      </c>
      <c r="E16" s="17">
        <v>-28000</v>
      </c>
      <c r="F16" s="17">
        <v>-50256.7</v>
      </c>
      <c r="G16" s="19">
        <f t="shared" si="0"/>
        <v>179.48821428571426</v>
      </c>
      <c r="H16" s="19">
        <f t="shared" si="1"/>
        <v>179.48821428571426</v>
      </c>
    </row>
    <row r="17" spans="2:10">
      <c r="B17" s="159" t="s">
        <v>76</v>
      </c>
      <c r="C17" s="160"/>
      <c r="D17" s="17">
        <f>D18+D19+D20</f>
        <v>89140</v>
      </c>
      <c r="E17" s="17">
        <f>E18+E19+E20</f>
        <v>89140</v>
      </c>
      <c r="F17" s="17">
        <f>F18+F19+F20</f>
        <v>64864.800000000003</v>
      </c>
      <c r="G17" s="19">
        <f t="shared" si="0"/>
        <v>72.767332286291236</v>
      </c>
      <c r="H17" s="19">
        <f t="shared" si="1"/>
        <v>72.767332286291236</v>
      </c>
    </row>
    <row r="18" spans="2:10">
      <c r="B18" s="26"/>
      <c r="C18" s="29" t="s">
        <v>56</v>
      </c>
      <c r="D18" s="17">
        <v>47000</v>
      </c>
      <c r="E18" s="17">
        <v>47000</v>
      </c>
      <c r="F18" s="17">
        <v>44800</v>
      </c>
      <c r="G18" s="19">
        <f t="shared" si="0"/>
        <v>95.319148936170222</v>
      </c>
      <c r="H18" s="19">
        <f t="shared" si="1"/>
        <v>95.319148936170222</v>
      </c>
    </row>
    <row r="19" spans="2:10">
      <c r="B19" s="26"/>
      <c r="C19" s="29" t="s">
        <v>57</v>
      </c>
      <c r="D19" s="17">
        <v>1000</v>
      </c>
      <c r="E19" s="17">
        <v>1000</v>
      </c>
      <c r="F19" s="17"/>
      <c r="G19" s="19">
        <f>F19/E19*100</f>
        <v>0</v>
      </c>
      <c r="H19" s="19">
        <f t="shared" si="1"/>
        <v>0</v>
      </c>
    </row>
    <row r="20" spans="2:10" s="2" customFormat="1" ht="25.5">
      <c r="B20" s="27"/>
      <c r="C20" s="29" t="s">
        <v>58</v>
      </c>
      <c r="D20" s="17">
        <v>41140</v>
      </c>
      <c r="E20" s="17">
        <v>41140</v>
      </c>
      <c r="F20" s="17">
        <v>20064.8</v>
      </c>
      <c r="G20" s="19">
        <f t="shared" si="0"/>
        <v>48.771998055420511</v>
      </c>
      <c r="H20" s="19">
        <f t="shared" si="1"/>
        <v>48.771998055420511</v>
      </c>
    </row>
    <row r="21" spans="2:10" ht="23.25" customHeight="1">
      <c r="B21" s="161" t="s">
        <v>81</v>
      </c>
      <c r="C21" s="162"/>
      <c r="D21" s="17">
        <f>D22+D23+D24+D26</f>
        <v>406971.1</v>
      </c>
      <c r="E21" s="17">
        <f>E22+E23+E24+E26</f>
        <v>406971.1</v>
      </c>
      <c r="F21" s="17">
        <f>F22+F23+F24+F26</f>
        <v>158657.9</v>
      </c>
      <c r="G21" s="19">
        <f t="shared" si="0"/>
        <v>38.985053238424058</v>
      </c>
      <c r="H21" s="19">
        <f>F21/D21*100</f>
        <v>38.985053238424058</v>
      </c>
    </row>
    <row r="22" spans="2:10" s="2" customFormat="1" ht="14.25">
      <c r="B22" s="27"/>
      <c r="C22" s="29" t="s">
        <v>59</v>
      </c>
      <c r="D22" s="17">
        <v>145050</v>
      </c>
      <c r="E22" s="17">
        <v>145050</v>
      </c>
      <c r="F22" s="17">
        <v>1670.2</v>
      </c>
      <c r="G22" s="19">
        <f t="shared" si="0"/>
        <v>1.1514650120648051</v>
      </c>
      <c r="H22" s="19">
        <f t="shared" si="1"/>
        <v>1.1514650120648051</v>
      </c>
    </row>
    <row r="23" spans="2:10" s="2" customFormat="1" ht="14.25">
      <c r="B23" s="27"/>
      <c r="C23" s="29" t="s">
        <v>60</v>
      </c>
      <c r="D23" s="17">
        <v>83394</v>
      </c>
      <c r="E23" s="17">
        <v>83394</v>
      </c>
      <c r="F23" s="17">
        <v>33138.199999999997</v>
      </c>
      <c r="G23" s="19">
        <f t="shared" si="0"/>
        <v>39.736911528407312</v>
      </c>
      <c r="H23" s="19">
        <f t="shared" si="1"/>
        <v>39.736911528407312</v>
      </c>
    </row>
    <row r="24" spans="2:10" s="2" customFormat="1" ht="13.5" customHeight="1">
      <c r="B24" s="27"/>
      <c r="C24" s="29" t="s">
        <v>61</v>
      </c>
      <c r="D24" s="17">
        <v>93997.1</v>
      </c>
      <c r="E24" s="17">
        <v>93997.1</v>
      </c>
      <c r="F24" s="17">
        <v>47421</v>
      </c>
      <c r="G24" s="19">
        <f t="shared" si="0"/>
        <v>50.449428758972346</v>
      </c>
      <c r="H24" s="19">
        <f t="shared" si="1"/>
        <v>50.449428758972346</v>
      </c>
    </row>
    <row r="25" spans="2:10" hidden="1">
      <c r="B25" s="149"/>
      <c r="C25" s="150"/>
      <c r="D25" s="17"/>
      <c r="E25" s="17"/>
      <c r="F25" s="17"/>
      <c r="G25" s="19" t="e">
        <f t="shared" si="0"/>
        <v>#DIV/0!</v>
      </c>
      <c r="H25" s="19" t="e">
        <f t="shared" si="1"/>
        <v>#DIV/0!</v>
      </c>
    </row>
    <row r="26" spans="2:10" ht="38.25">
      <c r="B26" s="26"/>
      <c r="C26" s="29" t="s">
        <v>62</v>
      </c>
      <c r="D26" s="19">
        <v>84530</v>
      </c>
      <c r="E26" s="19">
        <v>84530</v>
      </c>
      <c r="F26" s="19">
        <v>76428.5</v>
      </c>
      <c r="G26" s="19">
        <f t="shared" si="0"/>
        <v>90.415828699869877</v>
      </c>
      <c r="H26" s="19">
        <f t="shared" si="1"/>
        <v>90.415828699869877</v>
      </c>
      <c r="I26" s="72"/>
      <c r="J26" s="73"/>
    </row>
    <row r="27" spans="2:10">
      <c r="B27" s="151" t="s">
        <v>80</v>
      </c>
      <c r="C27" s="152"/>
      <c r="D27" s="23">
        <f>D28+D29+D30+D31</f>
        <v>48010</v>
      </c>
      <c r="E27" s="23">
        <f>E28+E29+E30+E31</f>
        <v>48010</v>
      </c>
      <c r="F27" s="22">
        <f>F28+F29+F30+F31</f>
        <v>43780.800000000003</v>
      </c>
      <c r="G27" s="19">
        <f t="shared" si="0"/>
        <v>91.191001874609469</v>
      </c>
      <c r="H27" s="19">
        <f t="shared" si="1"/>
        <v>91.191001874609469</v>
      </c>
    </row>
    <row r="28" spans="2:10">
      <c r="B28" s="26"/>
      <c r="C28" s="29" t="s">
        <v>63</v>
      </c>
      <c r="D28" s="23">
        <v>5450</v>
      </c>
      <c r="E28" s="23">
        <v>5450</v>
      </c>
      <c r="F28" s="22">
        <v>5096.1000000000004</v>
      </c>
      <c r="G28" s="19">
        <f t="shared" si="0"/>
        <v>93.50642201834863</v>
      </c>
      <c r="H28" s="19">
        <f t="shared" si="1"/>
        <v>93.50642201834863</v>
      </c>
    </row>
    <row r="29" spans="2:10">
      <c r="B29" s="26"/>
      <c r="C29" s="29" t="s">
        <v>64</v>
      </c>
      <c r="D29" s="23">
        <v>5120</v>
      </c>
      <c r="E29" s="23">
        <v>5120</v>
      </c>
      <c r="F29" s="22">
        <v>4728.8999999999996</v>
      </c>
      <c r="G29" s="19">
        <f t="shared" si="0"/>
        <v>92.361328125</v>
      </c>
      <c r="H29" s="19">
        <f t="shared" si="1"/>
        <v>92.361328125</v>
      </c>
    </row>
    <row r="30" spans="2:10" ht="18.75" customHeight="1">
      <c r="B30" s="26"/>
      <c r="C30" s="29" t="s">
        <v>65</v>
      </c>
      <c r="D30" s="23">
        <v>31000</v>
      </c>
      <c r="E30" s="23">
        <v>31000</v>
      </c>
      <c r="F30" s="22">
        <v>31000</v>
      </c>
      <c r="G30" s="19">
        <f t="shared" si="0"/>
        <v>100</v>
      </c>
      <c r="H30" s="19">
        <f t="shared" si="1"/>
        <v>100</v>
      </c>
    </row>
    <row r="31" spans="2:10">
      <c r="B31" s="26"/>
      <c r="C31" s="29" t="s">
        <v>66</v>
      </c>
      <c r="D31" s="23">
        <v>6440</v>
      </c>
      <c r="E31" s="23">
        <v>6440</v>
      </c>
      <c r="F31" s="22">
        <v>2955.8</v>
      </c>
      <c r="G31" s="19">
        <f>F31/E31*100</f>
        <v>45.897515527950311</v>
      </c>
      <c r="H31" s="19">
        <f t="shared" si="1"/>
        <v>45.897515527950311</v>
      </c>
    </row>
    <row r="32" spans="2:10">
      <c r="B32" s="157" t="s">
        <v>67</v>
      </c>
      <c r="C32" s="158"/>
      <c r="D32" s="23">
        <f>D33+D34+D35</f>
        <v>122455</v>
      </c>
      <c r="E32" s="23">
        <f>E33+E34+E35</f>
        <v>122455</v>
      </c>
      <c r="F32" s="22">
        <f>F33+F34+F35</f>
        <v>117923.40000000001</v>
      </c>
      <c r="G32" s="19">
        <f t="shared" si="0"/>
        <v>96.299375280715367</v>
      </c>
      <c r="H32" s="19">
        <f>F32/D32*100</f>
        <v>96.299375280715367</v>
      </c>
    </row>
    <row r="33" spans="2:8">
      <c r="B33" s="26"/>
      <c r="C33" s="29" t="s">
        <v>68</v>
      </c>
      <c r="D33" s="23">
        <v>73000</v>
      </c>
      <c r="E33" s="23">
        <v>73000</v>
      </c>
      <c r="F33" s="22">
        <v>72513.100000000006</v>
      </c>
      <c r="G33" s="19">
        <f t="shared" si="0"/>
        <v>99.33301369863014</v>
      </c>
      <c r="H33" s="19">
        <f t="shared" si="1"/>
        <v>99.33301369863014</v>
      </c>
    </row>
    <row r="34" spans="2:8">
      <c r="B34" s="28"/>
      <c r="C34" s="29" t="s">
        <v>69</v>
      </c>
      <c r="D34" s="23">
        <v>600</v>
      </c>
      <c r="E34" s="23">
        <v>600</v>
      </c>
      <c r="F34" s="22">
        <v>0</v>
      </c>
      <c r="G34" s="19">
        <f t="shared" si="0"/>
        <v>0</v>
      </c>
      <c r="H34" s="19">
        <f t="shared" si="1"/>
        <v>0</v>
      </c>
    </row>
    <row r="35" spans="2:8">
      <c r="B35" s="28"/>
      <c r="C35" s="29" t="s">
        <v>70</v>
      </c>
      <c r="D35" s="23">
        <v>48855</v>
      </c>
      <c r="E35" s="23">
        <v>48855</v>
      </c>
      <c r="F35" s="22">
        <v>45410.3</v>
      </c>
      <c r="G35" s="19">
        <f t="shared" si="0"/>
        <v>92.949135195988134</v>
      </c>
      <c r="H35" s="19">
        <f t="shared" si="1"/>
        <v>92.949135195988134</v>
      </c>
    </row>
    <row r="36" spans="2:8">
      <c r="B36" s="153" t="s">
        <v>78</v>
      </c>
      <c r="C36" s="154"/>
      <c r="D36" s="23">
        <f>D37+D38+D39</f>
        <v>6500</v>
      </c>
      <c r="E36" s="23">
        <f>E37+E38+E39</f>
        <v>6500</v>
      </c>
      <c r="F36" s="22">
        <f>F37+F38+F39</f>
        <v>2200</v>
      </c>
      <c r="G36" s="19">
        <f t="shared" si="0"/>
        <v>33.846153846153847</v>
      </c>
      <c r="H36" s="19">
        <f t="shared" si="1"/>
        <v>33.846153846153847</v>
      </c>
    </row>
    <row r="37" spans="2:8">
      <c r="B37" s="26"/>
      <c r="C37" s="29" t="s">
        <v>73</v>
      </c>
      <c r="D37" s="23">
        <v>500</v>
      </c>
      <c r="E37" s="23">
        <v>500</v>
      </c>
      <c r="F37" s="22">
        <v>0</v>
      </c>
      <c r="G37" s="19">
        <f t="shared" si="0"/>
        <v>0</v>
      </c>
      <c r="H37" s="19">
        <f t="shared" si="1"/>
        <v>0</v>
      </c>
    </row>
    <row r="38" spans="2:8">
      <c r="B38" s="26"/>
      <c r="C38" s="29" t="s">
        <v>71</v>
      </c>
      <c r="D38" s="23">
        <v>6000</v>
      </c>
      <c r="E38" s="23">
        <v>6000</v>
      </c>
      <c r="F38" s="22">
        <v>2200</v>
      </c>
      <c r="G38" s="19">
        <f t="shared" si="0"/>
        <v>36.666666666666664</v>
      </c>
      <c r="H38" s="19">
        <f t="shared" si="1"/>
        <v>36.666666666666664</v>
      </c>
    </row>
    <row r="39" spans="2:8" ht="25.5">
      <c r="B39" s="26"/>
      <c r="C39" s="29" t="s">
        <v>72</v>
      </c>
      <c r="D39" s="23"/>
      <c r="E39" s="23"/>
      <c r="F39" s="22"/>
      <c r="G39" s="19"/>
      <c r="H39" s="19"/>
    </row>
    <row r="40" spans="2:8" ht="24" customHeight="1">
      <c r="B40" s="155" t="s">
        <v>79</v>
      </c>
      <c r="C40" s="156"/>
      <c r="D40" s="23">
        <v>73200.7</v>
      </c>
      <c r="E40" s="23">
        <f>E41</f>
        <v>73200.7</v>
      </c>
      <c r="F40" s="22">
        <f>F41</f>
        <v>0</v>
      </c>
      <c r="G40" s="19">
        <f t="shared" si="0"/>
        <v>0</v>
      </c>
      <c r="H40" s="19">
        <f t="shared" si="1"/>
        <v>0</v>
      </c>
    </row>
    <row r="41" spans="2:8">
      <c r="B41" s="26"/>
      <c r="C41" s="30" t="s">
        <v>74</v>
      </c>
      <c r="D41" s="23">
        <v>73200.7</v>
      </c>
      <c r="E41" s="23">
        <v>73200.7</v>
      </c>
      <c r="F41" s="22">
        <v>0</v>
      </c>
      <c r="G41" s="19">
        <f t="shared" si="0"/>
        <v>0</v>
      </c>
      <c r="H41" s="19">
        <f t="shared" si="1"/>
        <v>0</v>
      </c>
    </row>
  </sheetData>
  <mergeCells count="13">
    <mergeCell ref="B13:C13"/>
    <mergeCell ref="C1:H2"/>
    <mergeCell ref="C3:H3"/>
    <mergeCell ref="B6:C6"/>
    <mergeCell ref="B7:C7"/>
    <mergeCell ref="B12:C12"/>
    <mergeCell ref="B40:C40"/>
    <mergeCell ref="B17:C17"/>
    <mergeCell ref="B21:C21"/>
    <mergeCell ref="B25:C25"/>
    <mergeCell ref="B27:C27"/>
    <mergeCell ref="B32:C32"/>
    <mergeCell ref="B36:C36"/>
  </mergeCells>
  <pageMargins left="0.25" right="0.25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32"/>
  <sheetViews>
    <sheetView workbookViewId="0">
      <selection sqref="A1:XFD1048576"/>
    </sheetView>
  </sheetViews>
  <sheetFormatPr defaultRowHeight="15"/>
  <cols>
    <col min="2" max="2" width="2.85546875" customWidth="1"/>
    <col min="3" max="3" width="4.7109375" customWidth="1"/>
    <col min="4" max="4" width="44.7109375" customWidth="1"/>
    <col min="5" max="5" width="11.28515625" customWidth="1"/>
    <col min="6" max="6" width="12.7109375" customWidth="1"/>
  </cols>
  <sheetData>
    <row r="1" spans="2:6" ht="30.75" customHeight="1">
      <c r="D1" s="179" t="s">
        <v>130</v>
      </c>
      <c r="E1" s="179"/>
      <c r="F1" s="179"/>
    </row>
    <row r="2" spans="2:6" ht="27.75" customHeight="1">
      <c r="B2" s="180"/>
      <c r="C2" s="180"/>
      <c r="D2" s="182" t="s">
        <v>87</v>
      </c>
      <c r="E2" s="44" t="s">
        <v>88</v>
      </c>
      <c r="F2" s="44" t="s">
        <v>90</v>
      </c>
    </row>
    <row r="3" spans="2:6" ht="26.25" customHeight="1">
      <c r="B3" s="181"/>
      <c r="C3" s="181"/>
      <c r="D3" s="183"/>
      <c r="E3" s="44" t="s">
        <v>89</v>
      </c>
      <c r="F3" s="44" t="s">
        <v>91</v>
      </c>
    </row>
    <row r="4" spans="2:6" ht="19.5" customHeight="1">
      <c r="B4" s="50"/>
      <c r="C4" s="50">
        <v>1</v>
      </c>
      <c r="D4" s="51" t="s">
        <v>92</v>
      </c>
      <c r="E4" s="45"/>
      <c r="F4" s="42"/>
    </row>
    <row r="5" spans="2:6" ht="15" customHeight="1">
      <c r="B5" s="50"/>
      <c r="C5" s="50"/>
      <c r="D5" s="51" t="s">
        <v>93</v>
      </c>
      <c r="E5" s="61">
        <v>12</v>
      </c>
      <c r="F5" s="61">
        <v>15000</v>
      </c>
    </row>
    <row r="6" spans="2:6">
      <c r="B6" s="50"/>
      <c r="C6" s="50"/>
      <c r="D6" s="51"/>
      <c r="E6" s="61">
        <v>2</v>
      </c>
      <c r="F6" s="61">
        <v>50000</v>
      </c>
    </row>
    <row r="7" spans="2:6">
      <c r="B7" s="50"/>
      <c r="C7" s="50"/>
      <c r="D7" s="51"/>
      <c r="E7" s="61">
        <v>3</v>
      </c>
      <c r="F7" s="61">
        <v>30000</v>
      </c>
    </row>
    <row r="8" spans="2:6">
      <c r="B8" s="50"/>
      <c r="C8" s="50"/>
      <c r="D8" s="51"/>
      <c r="E8" s="61">
        <v>3</v>
      </c>
      <c r="F8" s="61">
        <v>5000</v>
      </c>
    </row>
    <row r="9" spans="2:6">
      <c r="B9" s="50"/>
      <c r="C9" s="50"/>
      <c r="D9" s="51"/>
      <c r="E9" s="61">
        <v>3</v>
      </c>
      <c r="F9" s="61">
        <v>10000</v>
      </c>
    </row>
    <row r="10" spans="2:6">
      <c r="B10" s="50"/>
      <c r="C10" s="50"/>
      <c r="D10" s="51"/>
      <c r="E10" s="61">
        <v>3</v>
      </c>
      <c r="F10" s="61">
        <v>100000</v>
      </c>
    </row>
    <row r="11" spans="2:6">
      <c r="B11" s="50"/>
      <c r="C11" s="50"/>
      <c r="D11" s="51"/>
      <c r="E11" s="61">
        <v>1</v>
      </c>
      <c r="F11" s="61">
        <v>3000</v>
      </c>
    </row>
    <row r="12" spans="2:6" ht="24.75" customHeight="1">
      <c r="B12" s="50"/>
      <c r="C12" s="50">
        <v>2</v>
      </c>
      <c r="D12" s="51" t="s">
        <v>94</v>
      </c>
      <c r="E12" s="62">
        <v>11</v>
      </c>
      <c r="F12" s="61">
        <v>5000</v>
      </c>
    </row>
    <row r="13" spans="2:6" ht="32.25" customHeight="1">
      <c r="B13" s="184"/>
      <c r="C13" s="184">
        <v>3</v>
      </c>
      <c r="D13" s="186" t="s">
        <v>95</v>
      </c>
      <c r="E13" s="188">
        <v>39</v>
      </c>
      <c r="F13" s="190"/>
    </row>
    <row r="14" spans="2:6" ht="15" hidden="1" customHeight="1">
      <c r="B14" s="185"/>
      <c r="C14" s="185"/>
      <c r="D14" s="187"/>
      <c r="E14" s="189"/>
      <c r="F14" s="191"/>
    </row>
    <row r="15" spans="2:6">
      <c r="B15" s="50"/>
      <c r="C15" s="50">
        <v>4</v>
      </c>
      <c r="D15" s="51" t="s">
        <v>96</v>
      </c>
      <c r="E15" s="61">
        <v>5</v>
      </c>
      <c r="F15" s="61">
        <v>200000</v>
      </c>
    </row>
    <row r="16" spans="2:6" ht="22.5" customHeight="1">
      <c r="B16" s="50"/>
      <c r="C16" s="50">
        <v>5</v>
      </c>
      <c r="D16" s="51" t="s">
        <v>97</v>
      </c>
      <c r="E16" s="61"/>
      <c r="F16" s="61"/>
    </row>
    <row r="17" spans="2:6" ht="30.75" customHeight="1">
      <c r="B17" s="50"/>
      <c r="C17" s="50">
        <v>6</v>
      </c>
      <c r="D17" s="51" t="s">
        <v>98</v>
      </c>
      <c r="E17" s="61">
        <v>2</v>
      </c>
      <c r="F17" s="61">
        <v>50000</v>
      </c>
    </row>
    <row r="18" spans="2:6" ht="17.25" customHeight="1">
      <c r="B18" s="50"/>
      <c r="C18" s="50">
        <v>7</v>
      </c>
      <c r="D18" s="51" t="s">
        <v>99</v>
      </c>
      <c r="E18" s="61"/>
      <c r="F18" s="61"/>
    </row>
    <row r="19" spans="2:6" ht="25.5" customHeight="1">
      <c r="B19" s="50"/>
      <c r="C19" s="50">
        <v>8</v>
      </c>
      <c r="D19" s="51" t="s">
        <v>100</v>
      </c>
      <c r="E19" s="61">
        <v>35.450000000000003</v>
      </c>
      <c r="F19" s="61"/>
    </row>
    <row r="20" spans="2:6" ht="30" customHeight="1">
      <c r="B20" s="50"/>
      <c r="C20" s="50">
        <v>9</v>
      </c>
      <c r="D20" s="51" t="s">
        <v>101</v>
      </c>
      <c r="E20" s="61">
        <v>8184</v>
      </c>
      <c r="F20" s="61"/>
    </row>
    <row r="21" spans="2:6" ht="16.5" customHeight="1">
      <c r="B21" s="50"/>
      <c r="C21" s="50"/>
      <c r="D21" s="51" t="s">
        <v>102</v>
      </c>
      <c r="E21" s="42"/>
      <c r="F21" s="42"/>
    </row>
    <row r="22" spans="2:6" ht="17.25" customHeight="1">
      <c r="B22" s="50"/>
      <c r="C22" s="50"/>
      <c r="D22" s="51" t="s">
        <v>103</v>
      </c>
      <c r="E22" s="42"/>
      <c r="F22" s="42"/>
    </row>
    <row r="23" spans="2:6" ht="24" customHeight="1">
      <c r="B23" s="50"/>
      <c r="C23" s="50">
        <v>10</v>
      </c>
      <c r="D23" s="51" t="s">
        <v>104</v>
      </c>
      <c r="E23" s="43">
        <v>16098</v>
      </c>
      <c r="F23" s="43"/>
    </row>
    <row r="24" spans="2:6" ht="29.25" customHeight="1">
      <c r="B24" s="50"/>
      <c r="C24" s="50">
        <v>11</v>
      </c>
      <c r="D24" s="51" t="s">
        <v>105</v>
      </c>
      <c r="E24" s="43"/>
      <c r="F24" s="43"/>
    </row>
    <row r="25" spans="2:6" ht="32.25" customHeight="1">
      <c r="B25" s="50"/>
      <c r="C25" s="50">
        <v>12</v>
      </c>
      <c r="D25" s="51" t="s">
        <v>106</v>
      </c>
      <c r="E25" s="43"/>
      <c r="F25" s="43" t="s">
        <v>107</v>
      </c>
    </row>
    <row r="26" spans="2:6" ht="20.25" customHeight="1">
      <c r="B26" s="50"/>
      <c r="C26" s="50">
        <v>13</v>
      </c>
      <c r="D26" s="51" t="s">
        <v>108</v>
      </c>
      <c r="E26" s="47">
        <v>1</v>
      </c>
      <c r="F26" s="48">
        <v>4000</v>
      </c>
    </row>
    <row r="27" spans="2:6" ht="19.5" customHeight="1">
      <c r="B27" s="50"/>
      <c r="C27" s="50">
        <v>14</v>
      </c>
      <c r="D27" s="51" t="s">
        <v>109</v>
      </c>
      <c r="E27" s="47">
        <v>1</v>
      </c>
      <c r="F27" s="48"/>
    </row>
    <row r="28" spans="2:6" ht="20.25" customHeight="1">
      <c r="B28" s="50"/>
      <c r="C28" s="50">
        <v>15</v>
      </c>
      <c r="D28" s="51" t="s">
        <v>110</v>
      </c>
      <c r="E28" s="47">
        <v>1</v>
      </c>
      <c r="F28" s="48"/>
    </row>
    <row r="29" spans="2:6" ht="21" customHeight="1">
      <c r="B29" s="50"/>
      <c r="C29" s="50">
        <v>16</v>
      </c>
      <c r="D29" s="51" t="s">
        <v>111</v>
      </c>
      <c r="E29" s="47">
        <v>1</v>
      </c>
      <c r="F29" s="48"/>
    </row>
    <row r="30" spans="2:6" ht="21" customHeight="1">
      <c r="B30" s="52"/>
      <c r="C30" s="52"/>
      <c r="D30" s="53"/>
      <c r="E30" s="54"/>
      <c r="F30" s="55"/>
    </row>
    <row r="32" spans="2:6">
      <c r="D32" s="144" t="s">
        <v>112</v>
      </c>
      <c r="E32" s="144"/>
      <c r="F32" s="144"/>
    </row>
  </sheetData>
  <mergeCells count="10">
    <mergeCell ref="D32:F32"/>
    <mergeCell ref="D1:F1"/>
    <mergeCell ref="B2:B3"/>
    <mergeCell ref="C2:C3"/>
    <mergeCell ref="D2:D3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1B795-F50B-4A7F-9FFA-9C3C836651FC}">
  <dimension ref="B1:O54"/>
  <sheetViews>
    <sheetView tabSelected="1" topLeftCell="A2" workbookViewId="0">
      <selection activeCell="L19" sqref="L19"/>
    </sheetView>
  </sheetViews>
  <sheetFormatPr defaultRowHeight="15"/>
  <cols>
    <col min="1" max="1" width="1" style="82" customWidth="1"/>
    <col min="2" max="2" width="6.5703125" style="82" customWidth="1"/>
    <col min="3" max="3" width="43.85546875" style="82" customWidth="1"/>
    <col min="4" max="4" width="11.28515625" style="82" customWidth="1"/>
    <col min="5" max="5" width="11" style="83" customWidth="1"/>
    <col min="6" max="6" width="9.42578125" style="83" customWidth="1"/>
    <col min="7" max="7" width="8.28515625" style="82" hidden="1" customWidth="1"/>
    <col min="8" max="8" width="8.140625" style="82" customWidth="1"/>
    <col min="9" max="9" width="7.7109375" style="82" customWidth="1"/>
    <col min="10" max="16384" width="9.140625" style="82"/>
  </cols>
  <sheetData>
    <row r="1" spans="2:15" hidden="1">
      <c r="C1" s="192" t="s">
        <v>113</v>
      </c>
      <c r="D1" s="192"/>
      <c r="E1" s="192"/>
      <c r="F1" s="192"/>
      <c r="G1" s="192"/>
      <c r="H1" s="192"/>
    </row>
    <row r="2" spans="2:15">
      <c r="C2" s="192"/>
      <c r="D2" s="192"/>
      <c r="E2" s="192"/>
      <c r="F2" s="192"/>
      <c r="G2" s="192"/>
      <c r="H2" s="192"/>
    </row>
    <row r="3" spans="2:15" ht="17.25" customHeight="1">
      <c r="C3" s="192" t="s">
        <v>145</v>
      </c>
      <c r="D3" s="192"/>
      <c r="E3" s="192"/>
      <c r="F3" s="192"/>
      <c r="G3" s="192"/>
      <c r="H3" s="192"/>
    </row>
    <row r="4" spans="2:15" ht="5.25" hidden="1" customHeight="1"/>
    <row r="5" spans="2:15" ht="25.5" customHeight="1">
      <c r="B5" s="84" t="s">
        <v>133</v>
      </c>
      <c r="C5" s="85" t="s">
        <v>0</v>
      </c>
      <c r="D5" s="86" t="s">
        <v>1</v>
      </c>
      <c r="E5" s="87" t="s">
        <v>45</v>
      </c>
      <c r="F5" s="88" t="s">
        <v>2</v>
      </c>
      <c r="G5" s="86" t="s">
        <v>3</v>
      </c>
      <c r="H5" s="86" t="s">
        <v>4</v>
      </c>
      <c r="I5" s="86" t="s">
        <v>143</v>
      </c>
    </row>
    <row r="6" spans="2:15" ht="19.5" customHeight="1">
      <c r="B6" s="193" t="s">
        <v>5</v>
      </c>
      <c r="C6" s="194"/>
      <c r="D6" s="89">
        <f>D8+D9+D10+D11+D13+D14+D15+D16+D17+D18+D19+D21+D22+D23+D24+D27+D28+D30+D32+D33+D34+D35+D36+D37+D38+D39+D40+D42+D43+D44+D45+D46+D47+D48+D50+D51+D52</f>
        <v>2224224.4</v>
      </c>
      <c r="E6" s="90">
        <f>E8+E9+E10+E11+E13+E14+E15+E16+E18+E19+E21+E22+E23+E24+E27+E28+E30+E32+E33+E34+E35+E36+E37+E38+E39+E40+E42+E43+E44+E45+E46+E47+E48+E50+E51+E52</f>
        <v>1578436</v>
      </c>
      <c r="F6" s="91">
        <f>F8+F9+F10+F11+F13+F14+F15+F16+F17+F19+F21+F22+F24+F26+F29+F30++F32+F33+F34+F35+F36+F37+F38+F39+F40+F42+F45+F46+F48+F50+F52</f>
        <v>814267.40000000014</v>
      </c>
      <c r="G6" s="89">
        <f>F6/E6*100</f>
        <v>51.586975968617047</v>
      </c>
      <c r="H6" s="89">
        <f>F6/D6*100</f>
        <v>36.609048979050861</v>
      </c>
      <c r="I6" s="92">
        <f>F6/E6*100</f>
        <v>51.586975968617047</v>
      </c>
    </row>
    <row r="7" spans="2:15" ht="20.25" customHeight="1">
      <c r="B7" s="195" t="s">
        <v>28</v>
      </c>
      <c r="C7" s="196"/>
      <c r="D7" s="89">
        <f>D8+D9+D10+D11+D13+D14+D15+D16+D17+D18+D19+D21+D22+D27+D28+D32+D33+D34+D35+D36+D37+D39+D52</f>
        <v>455267.3</v>
      </c>
      <c r="E7" s="90">
        <f>E8+E9+E10+E11+E13+E14+E15+E16+E17+E18+E19+E21+E22+E24+E27+E28+E32+E33+E34+E35+E36+E37+E39+E52</f>
        <v>257692.1</v>
      </c>
      <c r="F7" s="91">
        <f>F8+F9+F10+F11+F13+F14+F15+F16+F17+F18+F19+F21+F22+F24+F27+F28+F32+F33+F34+F35+F36+F37+F52</f>
        <v>263036.80000000005</v>
      </c>
      <c r="G7" s="89">
        <f t="shared" ref="G7:G54" si="0">F7/E7*100</f>
        <v>102.07406435820114</v>
      </c>
      <c r="H7" s="89">
        <f t="shared" ref="H7:H54" si="1">F7/D7*100</f>
        <v>57.776343699624391</v>
      </c>
      <c r="I7" s="92">
        <f t="shared" ref="I7:I54" si="2">F7/E7*100</f>
        <v>102.07406435820114</v>
      </c>
      <c r="J7" s="192"/>
      <c r="K7" s="192"/>
      <c r="L7" s="192"/>
      <c r="M7" s="192"/>
      <c r="N7" s="192"/>
      <c r="O7" s="192"/>
    </row>
    <row r="8" spans="2:15" ht="30.75" customHeight="1">
      <c r="B8" s="93">
        <v>1111</v>
      </c>
      <c r="C8" s="94" t="s">
        <v>116</v>
      </c>
      <c r="D8" s="129">
        <v>1300</v>
      </c>
      <c r="E8" s="130">
        <v>500</v>
      </c>
      <c r="F8" s="131">
        <v>2526.6</v>
      </c>
      <c r="G8" s="129">
        <f t="shared" si="0"/>
        <v>505.31999999999994</v>
      </c>
      <c r="H8" s="129">
        <f t="shared" si="1"/>
        <v>194.35384615384615</v>
      </c>
      <c r="I8" s="92">
        <f t="shared" si="2"/>
        <v>505.31999999999994</v>
      </c>
      <c r="K8" s="192"/>
      <c r="L8" s="192"/>
      <c r="M8" s="192"/>
      <c r="N8" s="192"/>
    </row>
    <row r="9" spans="2:15" ht="15.75" customHeight="1">
      <c r="B9" s="95">
        <v>1112</v>
      </c>
      <c r="C9" s="96" t="s">
        <v>6</v>
      </c>
      <c r="D9" s="89">
        <v>26000</v>
      </c>
      <c r="E9" s="90">
        <v>8000</v>
      </c>
      <c r="F9" s="91">
        <v>15044.4</v>
      </c>
      <c r="G9" s="89">
        <f t="shared" si="0"/>
        <v>188.05500000000001</v>
      </c>
      <c r="H9" s="89">
        <f t="shared" si="1"/>
        <v>57.863076923076918</v>
      </c>
      <c r="I9" s="92">
        <f t="shared" si="2"/>
        <v>188.05500000000001</v>
      </c>
    </row>
    <row r="10" spans="2:15">
      <c r="B10" s="97">
        <v>1113</v>
      </c>
      <c r="C10" s="96" t="s">
        <v>117</v>
      </c>
      <c r="D10" s="98">
        <v>43000</v>
      </c>
      <c r="E10" s="99">
        <v>20000</v>
      </c>
      <c r="F10" s="100">
        <v>13528.2</v>
      </c>
      <c r="G10" s="89">
        <f t="shared" si="0"/>
        <v>67.641000000000005</v>
      </c>
      <c r="H10" s="89">
        <f t="shared" si="1"/>
        <v>31.460930232558145</v>
      </c>
      <c r="I10" s="92">
        <f t="shared" si="2"/>
        <v>67.641000000000005</v>
      </c>
    </row>
    <row r="11" spans="2:15">
      <c r="B11" s="97">
        <v>1121</v>
      </c>
      <c r="C11" s="96" t="s">
        <v>118</v>
      </c>
      <c r="D11" s="98">
        <v>96500</v>
      </c>
      <c r="E11" s="98">
        <v>45000</v>
      </c>
      <c r="F11" s="100">
        <v>61057.2</v>
      </c>
      <c r="G11" s="89">
        <f t="shared" si="0"/>
        <v>135.68266666666665</v>
      </c>
      <c r="H11" s="89">
        <f t="shared" si="1"/>
        <v>63.271709844559588</v>
      </c>
      <c r="I11" s="92">
        <f t="shared" si="2"/>
        <v>135.68266666666665</v>
      </c>
    </row>
    <row r="12" spans="2:15">
      <c r="B12" s="195" t="s">
        <v>8</v>
      </c>
      <c r="C12" s="196"/>
      <c r="D12" s="98">
        <f>D13+D14+D15+D16+D17+D18+D21+D23+D19+D20+D22</f>
        <v>7080</v>
      </c>
      <c r="E12" s="100">
        <f>E13+E14+E15+E16+E17+E18+E21+E22+E23+E19</f>
        <v>2850</v>
      </c>
      <c r="F12" s="100">
        <f>F13+F14+F15+F16+F17+F18+F21+F23+F22+F19</f>
        <v>4786.7</v>
      </c>
      <c r="G12" s="89">
        <f t="shared" si="0"/>
        <v>167.95438596491229</v>
      </c>
      <c r="H12" s="89">
        <f t="shared" si="1"/>
        <v>67.608757062146879</v>
      </c>
      <c r="I12" s="92">
        <f t="shared" si="2"/>
        <v>167.95438596491229</v>
      </c>
    </row>
    <row r="13" spans="2:15">
      <c r="B13" s="101">
        <v>11301</v>
      </c>
      <c r="C13" s="96" t="s">
        <v>9</v>
      </c>
      <c r="D13" s="98">
        <v>350</v>
      </c>
      <c r="E13" s="98">
        <v>100</v>
      </c>
      <c r="F13" s="100">
        <v>590</v>
      </c>
      <c r="G13" s="89">
        <f t="shared" si="0"/>
        <v>590</v>
      </c>
      <c r="H13" s="89">
        <f t="shared" si="1"/>
        <v>168.57142857142858</v>
      </c>
      <c r="I13" s="92">
        <f t="shared" si="2"/>
        <v>590</v>
      </c>
    </row>
    <row r="14" spans="2:15">
      <c r="B14" s="101">
        <v>11303</v>
      </c>
      <c r="C14" s="96" t="s">
        <v>10</v>
      </c>
      <c r="D14" s="98">
        <v>80</v>
      </c>
      <c r="E14" s="98">
        <v>20</v>
      </c>
      <c r="F14" s="100">
        <v>25</v>
      </c>
      <c r="G14" s="89">
        <f t="shared" si="0"/>
        <v>125</v>
      </c>
      <c r="H14" s="89">
        <f t="shared" si="1"/>
        <v>31.25</v>
      </c>
      <c r="I14" s="92">
        <f t="shared" si="2"/>
        <v>125</v>
      </c>
    </row>
    <row r="15" spans="2:15" ht="30" customHeight="1">
      <c r="B15" s="101">
        <v>11304</v>
      </c>
      <c r="C15" s="102" t="s">
        <v>26</v>
      </c>
      <c r="D15" s="98">
        <v>1400</v>
      </c>
      <c r="E15" s="98">
        <v>560</v>
      </c>
      <c r="F15" s="100">
        <v>1400</v>
      </c>
      <c r="G15" s="89">
        <f t="shared" si="0"/>
        <v>250</v>
      </c>
      <c r="H15" s="89">
        <f t="shared" si="1"/>
        <v>100</v>
      </c>
      <c r="I15" s="92">
        <f t="shared" si="2"/>
        <v>250</v>
      </c>
    </row>
    <row r="16" spans="2:15" ht="27" customHeight="1">
      <c r="B16" s="101">
        <v>11306</v>
      </c>
      <c r="C16" s="103" t="s">
        <v>123</v>
      </c>
      <c r="D16" s="98">
        <v>100</v>
      </c>
      <c r="E16" s="98">
        <v>50</v>
      </c>
      <c r="F16" s="100">
        <v>50</v>
      </c>
      <c r="G16" s="89">
        <f t="shared" si="0"/>
        <v>100</v>
      </c>
      <c r="H16" s="89">
        <f t="shared" si="1"/>
        <v>50</v>
      </c>
      <c r="I16" s="92">
        <f t="shared" si="2"/>
        <v>100</v>
      </c>
    </row>
    <row r="17" spans="2:9" ht="29.25">
      <c r="B17" s="101">
        <v>11307</v>
      </c>
      <c r="C17" s="102" t="s">
        <v>11</v>
      </c>
      <c r="D17" s="98">
        <v>4300</v>
      </c>
      <c r="E17" s="98">
        <v>2000</v>
      </c>
      <c r="F17" s="100">
        <v>2661</v>
      </c>
      <c r="G17" s="89">
        <f t="shared" si="0"/>
        <v>133.05000000000001</v>
      </c>
      <c r="H17" s="89">
        <f t="shared" si="1"/>
        <v>61.883720930232556</v>
      </c>
      <c r="I17" s="92">
        <f t="shared" si="2"/>
        <v>133.05000000000001</v>
      </c>
    </row>
    <row r="18" spans="2:9" s="104" customFormat="1" ht="58.5" customHeight="1">
      <c r="B18" s="96"/>
      <c r="C18" s="102" t="s">
        <v>13</v>
      </c>
      <c r="D18" s="98">
        <v>0</v>
      </c>
      <c r="E18" s="98">
        <v>0</v>
      </c>
      <c r="F18" s="100"/>
      <c r="G18" s="89" t="e">
        <f t="shared" si="0"/>
        <v>#DIV/0!</v>
      </c>
      <c r="H18" s="89"/>
      <c r="I18" s="92"/>
    </row>
    <row r="19" spans="2:9" s="104" customFormat="1" ht="71.25">
      <c r="B19" s="105">
        <v>11309</v>
      </c>
      <c r="C19" s="102" t="s">
        <v>134</v>
      </c>
      <c r="D19" s="98">
        <v>100</v>
      </c>
      <c r="E19" s="98">
        <v>0</v>
      </c>
      <c r="F19" s="100">
        <v>0</v>
      </c>
      <c r="G19" s="89" t="e">
        <f t="shared" si="0"/>
        <v>#DIV/0!</v>
      </c>
      <c r="H19" s="89">
        <f t="shared" si="1"/>
        <v>0</v>
      </c>
      <c r="I19" s="92"/>
    </row>
    <row r="20" spans="2:9" s="104" customFormat="1" ht="42.75" hidden="1" customHeight="1">
      <c r="B20" s="96"/>
      <c r="C20" s="102" t="s">
        <v>131</v>
      </c>
      <c r="D20" s="98">
        <v>0</v>
      </c>
      <c r="E20" s="98">
        <v>0</v>
      </c>
      <c r="F20" s="100"/>
      <c r="G20" s="89" t="e">
        <f t="shared" si="0"/>
        <v>#DIV/0!</v>
      </c>
      <c r="H20" s="89" t="e">
        <f t="shared" si="1"/>
        <v>#DIV/0!</v>
      </c>
      <c r="I20" s="92" t="e">
        <f t="shared" si="2"/>
        <v>#DIV/0!</v>
      </c>
    </row>
    <row r="21" spans="2:9">
      <c r="B21" s="101">
        <v>11312</v>
      </c>
      <c r="C21" s="96" t="s">
        <v>27</v>
      </c>
      <c r="D21" s="98">
        <v>250</v>
      </c>
      <c r="E21" s="98">
        <v>120</v>
      </c>
      <c r="F21" s="100">
        <v>60.7</v>
      </c>
      <c r="G21" s="89">
        <f t="shared" si="0"/>
        <v>50.583333333333336</v>
      </c>
      <c r="H21" s="89">
        <f t="shared" si="1"/>
        <v>24.28</v>
      </c>
      <c r="I21" s="92">
        <f t="shared" si="2"/>
        <v>50.583333333333336</v>
      </c>
    </row>
    <row r="22" spans="2:9" ht="24.75" customHeight="1">
      <c r="B22" s="101">
        <v>11313</v>
      </c>
      <c r="C22" s="106" t="s">
        <v>119</v>
      </c>
      <c r="D22" s="98">
        <v>500</v>
      </c>
      <c r="E22" s="98">
        <v>0</v>
      </c>
      <c r="F22" s="100">
        <v>0</v>
      </c>
      <c r="G22" s="89" t="e">
        <f t="shared" si="0"/>
        <v>#DIV/0!</v>
      </c>
      <c r="H22" s="89">
        <f t="shared" si="1"/>
        <v>0</v>
      </c>
      <c r="I22" s="92"/>
    </row>
    <row r="23" spans="2:9" s="104" customFormat="1" ht="71.25" hidden="1">
      <c r="B23" s="96"/>
      <c r="C23" s="102" t="s">
        <v>14</v>
      </c>
      <c r="D23" s="107">
        <v>0</v>
      </c>
      <c r="E23" s="108">
        <v>0</v>
      </c>
      <c r="F23" s="100">
        <v>0</v>
      </c>
      <c r="G23" s="89"/>
      <c r="H23" s="89"/>
      <c r="I23" s="92" t="e">
        <f t="shared" si="2"/>
        <v>#DIV/0!</v>
      </c>
    </row>
    <row r="24" spans="2:9" ht="24.75" customHeight="1">
      <c r="B24" s="203" t="s">
        <v>43</v>
      </c>
      <c r="C24" s="204"/>
      <c r="D24" s="107">
        <v>5000</v>
      </c>
      <c r="E24" s="108">
        <v>2200</v>
      </c>
      <c r="F24" s="100">
        <v>3146.8</v>
      </c>
      <c r="G24" s="89">
        <f t="shared" si="0"/>
        <v>143.03636363636366</v>
      </c>
      <c r="H24" s="89">
        <f t="shared" si="1"/>
        <v>62.936</v>
      </c>
      <c r="I24" s="92">
        <f t="shared" si="2"/>
        <v>143.03636363636366</v>
      </c>
    </row>
    <row r="25" spans="2:9" ht="12.75" hidden="1" customHeight="1">
      <c r="B25" s="203" t="s">
        <v>33</v>
      </c>
      <c r="C25" s="204"/>
      <c r="D25" s="107"/>
      <c r="E25" s="108"/>
      <c r="F25" s="100"/>
      <c r="G25" s="89" t="e">
        <f t="shared" si="0"/>
        <v>#DIV/0!</v>
      </c>
      <c r="H25" s="89"/>
      <c r="I25" s="92" t="e">
        <f t="shared" si="2"/>
        <v>#DIV/0!</v>
      </c>
    </row>
    <row r="26" spans="2:9" ht="17.25" customHeight="1">
      <c r="B26" s="203" t="s">
        <v>32</v>
      </c>
      <c r="C26" s="204"/>
      <c r="D26" s="107">
        <f>D27+D28</f>
        <v>125000</v>
      </c>
      <c r="E26" s="108">
        <f>E27+E28</f>
        <v>57000</v>
      </c>
      <c r="F26" s="100">
        <f>F27+F28</f>
        <v>47531.1</v>
      </c>
      <c r="G26" s="89">
        <f t="shared" si="0"/>
        <v>83.3878947368421</v>
      </c>
      <c r="H26" s="89">
        <f t="shared" si="1"/>
        <v>38.024880000000003</v>
      </c>
      <c r="I26" s="92">
        <f t="shared" si="2"/>
        <v>83.3878947368421</v>
      </c>
    </row>
    <row r="27" spans="2:9" ht="43.5">
      <c r="B27" s="84">
        <v>1331</v>
      </c>
      <c r="C27" s="109" t="s">
        <v>15</v>
      </c>
      <c r="D27" s="110">
        <v>97000</v>
      </c>
      <c r="E27" s="110">
        <v>45000</v>
      </c>
      <c r="F27" s="91">
        <v>40575</v>
      </c>
      <c r="G27" s="89">
        <f t="shared" si="0"/>
        <v>90.166666666666657</v>
      </c>
      <c r="H27" s="89">
        <f t="shared" si="1"/>
        <v>41.829896907216494</v>
      </c>
      <c r="I27" s="92">
        <f t="shared" si="2"/>
        <v>90.166666666666657</v>
      </c>
    </row>
    <row r="28" spans="2:9" ht="38.25" customHeight="1">
      <c r="B28" s="84">
        <v>1334</v>
      </c>
      <c r="C28" s="111" t="s">
        <v>85</v>
      </c>
      <c r="D28" s="112">
        <v>28000</v>
      </c>
      <c r="E28" s="110">
        <v>12000</v>
      </c>
      <c r="F28" s="113">
        <v>6956.1</v>
      </c>
      <c r="G28" s="89">
        <f t="shared" si="0"/>
        <v>57.967500000000008</v>
      </c>
      <c r="H28" s="89">
        <f t="shared" si="1"/>
        <v>24.843214285714289</v>
      </c>
      <c r="I28" s="92">
        <f t="shared" si="2"/>
        <v>57.967500000000008</v>
      </c>
    </row>
    <row r="29" spans="2:9" ht="48" hidden="1" customHeight="1">
      <c r="B29" s="114">
        <v>1343</v>
      </c>
      <c r="C29" s="115" t="s">
        <v>142</v>
      </c>
      <c r="D29" s="110">
        <v>0</v>
      </c>
      <c r="E29" s="110">
        <v>0</v>
      </c>
      <c r="F29" s="113">
        <v>0</v>
      </c>
      <c r="G29" s="89" t="e">
        <f t="shared" si="0"/>
        <v>#DIV/0!</v>
      </c>
      <c r="H29" s="89" t="e">
        <f t="shared" si="1"/>
        <v>#DIV/0!</v>
      </c>
      <c r="I29" s="92" t="e">
        <f t="shared" si="2"/>
        <v>#DIV/0!</v>
      </c>
    </row>
    <row r="30" spans="2:9" ht="25.5" customHeight="1">
      <c r="B30" s="205" t="s">
        <v>141</v>
      </c>
      <c r="C30" s="206"/>
      <c r="D30" s="107">
        <v>1999</v>
      </c>
      <c r="E30" s="108">
        <v>1000</v>
      </c>
      <c r="F30" s="113">
        <v>799.6</v>
      </c>
      <c r="G30" s="89">
        <f t="shared" si="0"/>
        <v>79.959999999999994</v>
      </c>
      <c r="H30" s="89">
        <f t="shared" si="1"/>
        <v>40</v>
      </c>
      <c r="I30" s="92">
        <f t="shared" si="2"/>
        <v>79.959999999999994</v>
      </c>
    </row>
    <row r="31" spans="2:9" ht="20.25" customHeight="1">
      <c r="B31" s="199" t="s">
        <v>18</v>
      </c>
      <c r="C31" s="200"/>
      <c r="D31" s="116">
        <f>D32+D33+D34+D35+D36+D37+D39</f>
        <v>54145.3</v>
      </c>
      <c r="E31" s="117">
        <f>E32+E33+E34+E35+E36+E37+E39</f>
        <v>22900.1</v>
      </c>
      <c r="F31" s="113">
        <f>F32+F33+F34+F35+F36+F37+F38+F39</f>
        <v>16335.100000000002</v>
      </c>
      <c r="G31" s="110">
        <f t="shared" si="0"/>
        <v>71.332002917017846</v>
      </c>
      <c r="H31" s="110">
        <f t="shared" si="1"/>
        <v>30.169008205698372</v>
      </c>
      <c r="I31" s="92">
        <f t="shared" si="2"/>
        <v>71.332002917017846</v>
      </c>
    </row>
    <row r="32" spans="2:9" ht="29.25">
      <c r="B32" s="101">
        <v>13505</v>
      </c>
      <c r="C32" s="102" t="s">
        <v>38</v>
      </c>
      <c r="D32" s="107">
        <v>700</v>
      </c>
      <c r="E32" s="107">
        <v>400</v>
      </c>
      <c r="F32" s="113">
        <v>32</v>
      </c>
      <c r="G32" s="110">
        <f t="shared" si="0"/>
        <v>8</v>
      </c>
      <c r="H32" s="110">
        <f t="shared" si="1"/>
        <v>4.5714285714285712</v>
      </c>
      <c r="I32" s="92">
        <f t="shared" si="2"/>
        <v>8</v>
      </c>
    </row>
    <row r="33" spans="2:9">
      <c r="B33" s="101">
        <v>13507</v>
      </c>
      <c r="C33" s="96" t="s">
        <v>34</v>
      </c>
      <c r="D33" s="107">
        <v>24000</v>
      </c>
      <c r="E33" s="107">
        <v>11000</v>
      </c>
      <c r="F33" s="113">
        <v>4792</v>
      </c>
      <c r="G33" s="110">
        <f t="shared" si="0"/>
        <v>43.563636363636363</v>
      </c>
      <c r="H33" s="110">
        <f t="shared" si="1"/>
        <v>19.966666666666665</v>
      </c>
      <c r="I33" s="92">
        <f t="shared" si="2"/>
        <v>43.563636363636363</v>
      </c>
    </row>
    <row r="34" spans="2:9">
      <c r="B34" s="101">
        <v>13510</v>
      </c>
      <c r="C34" s="118" t="s">
        <v>37</v>
      </c>
      <c r="D34" s="107">
        <v>1650</v>
      </c>
      <c r="E34" s="107">
        <v>650</v>
      </c>
      <c r="F34" s="113">
        <v>502.5</v>
      </c>
      <c r="G34" s="110">
        <f t="shared" si="0"/>
        <v>77.307692307692307</v>
      </c>
      <c r="H34" s="110">
        <f t="shared" si="1"/>
        <v>30.454545454545457</v>
      </c>
      <c r="I34" s="92">
        <f t="shared" si="2"/>
        <v>77.307692307692307</v>
      </c>
    </row>
    <row r="35" spans="2:9">
      <c r="B35" s="101">
        <v>13513</v>
      </c>
      <c r="C35" s="118" t="s">
        <v>35</v>
      </c>
      <c r="D35" s="107">
        <v>17220</v>
      </c>
      <c r="E35" s="107">
        <v>7000</v>
      </c>
      <c r="F35" s="113">
        <v>7349.7</v>
      </c>
      <c r="G35" s="110">
        <f t="shared" si="0"/>
        <v>104.99571428571429</v>
      </c>
      <c r="H35" s="110">
        <f t="shared" si="1"/>
        <v>42.681184668989545</v>
      </c>
      <c r="I35" s="92">
        <f t="shared" si="2"/>
        <v>104.99571428571429</v>
      </c>
    </row>
    <row r="36" spans="2:9">
      <c r="B36" s="101">
        <v>13514</v>
      </c>
      <c r="C36" s="118" t="s">
        <v>36</v>
      </c>
      <c r="D36" s="107">
        <v>7000</v>
      </c>
      <c r="E36" s="107">
        <v>3000</v>
      </c>
      <c r="F36" s="113">
        <v>3312.2</v>
      </c>
      <c r="G36" s="110">
        <f t="shared" si="0"/>
        <v>110.40666666666665</v>
      </c>
      <c r="H36" s="110">
        <f t="shared" si="1"/>
        <v>47.317142857142855</v>
      </c>
      <c r="I36" s="92">
        <f t="shared" si="2"/>
        <v>110.40666666666665</v>
      </c>
    </row>
    <row r="37" spans="2:9" ht="21" customHeight="1">
      <c r="B37" s="101">
        <v>13519</v>
      </c>
      <c r="C37" s="119" t="s">
        <v>39</v>
      </c>
      <c r="D37" s="107">
        <v>75.3</v>
      </c>
      <c r="E37" s="107">
        <v>50.1</v>
      </c>
      <c r="F37" s="113">
        <v>26.7</v>
      </c>
      <c r="G37" s="110">
        <f t="shared" si="0"/>
        <v>53.293413173652695</v>
      </c>
      <c r="H37" s="110">
        <f t="shared" si="1"/>
        <v>35.458167330677291</v>
      </c>
      <c r="I37" s="92">
        <f t="shared" si="2"/>
        <v>53.293413173652695</v>
      </c>
    </row>
    <row r="38" spans="2:9" ht="0.75" customHeight="1">
      <c r="B38" s="101">
        <v>1352</v>
      </c>
      <c r="C38" s="106" t="s">
        <v>136</v>
      </c>
      <c r="D38" s="107"/>
      <c r="E38" s="107"/>
      <c r="F38" s="113">
        <v>0</v>
      </c>
      <c r="G38" s="110"/>
      <c r="H38" s="110"/>
      <c r="I38" s="92"/>
    </row>
    <row r="39" spans="2:9" ht="29.25">
      <c r="B39" s="120">
        <v>1361</v>
      </c>
      <c r="C39" s="109" t="s">
        <v>17</v>
      </c>
      <c r="D39" s="107">
        <v>3500</v>
      </c>
      <c r="E39" s="107">
        <v>800</v>
      </c>
      <c r="F39" s="113">
        <v>320</v>
      </c>
      <c r="G39" s="110">
        <f t="shared" si="0"/>
        <v>40</v>
      </c>
      <c r="H39" s="110">
        <f t="shared" si="1"/>
        <v>9.1428571428571423</v>
      </c>
      <c r="I39" s="92">
        <f t="shared" si="2"/>
        <v>40</v>
      </c>
    </row>
    <row r="40" spans="2:9" ht="38.25">
      <c r="B40" s="101">
        <v>1372</v>
      </c>
      <c r="C40" s="106" t="s">
        <v>137</v>
      </c>
      <c r="D40" s="107">
        <v>0</v>
      </c>
      <c r="E40" s="107">
        <v>0</v>
      </c>
      <c r="F40" s="113">
        <v>0</v>
      </c>
      <c r="G40" s="110" t="e">
        <f t="shared" si="0"/>
        <v>#DIV/0!</v>
      </c>
      <c r="H40" s="110"/>
      <c r="I40" s="92"/>
    </row>
    <row r="41" spans="2:9" ht="22.5" customHeight="1">
      <c r="B41" s="199" t="s">
        <v>20</v>
      </c>
      <c r="C41" s="200"/>
      <c r="D41" s="107">
        <f>D42+D43+D44+D45+D46+D48</f>
        <v>1703958.1</v>
      </c>
      <c r="E41" s="108">
        <f>E42+E43+E44+E45+E46+E47+E48</f>
        <v>1301743.8999999999</v>
      </c>
      <c r="F41" s="108">
        <f>F42+F43+F44+F45+F46+F47+F48</f>
        <v>550111</v>
      </c>
      <c r="G41" s="110">
        <f t="shared" si="0"/>
        <v>42.259541220051048</v>
      </c>
      <c r="H41" s="110">
        <f t="shared" si="1"/>
        <v>32.28430323492109</v>
      </c>
      <c r="I41" s="92">
        <f t="shared" si="2"/>
        <v>42.259541220051048</v>
      </c>
    </row>
    <row r="42" spans="2:9">
      <c r="B42" s="101">
        <v>1251</v>
      </c>
      <c r="C42" s="102" t="s">
        <v>138</v>
      </c>
      <c r="D42" s="107">
        <v>793541.7</v>
      </c>
      <c r="E42" s="107">
        <v>396770.9</v>
      </c>
      <c r="F42" s="108">
        <v>396770.9</v>
      </c>
      <c r="G42" s="110">
        <f t="shared" si="0"/>
        <v>100</v>
      </c>
      <c r="H42" s="110">
        <f t="shared" si="1"/>
        <v>50.000006300866104</v>
      </c>
      <c r="I42" s="92">
        <f t="shared" si="2"/>
        <v>100</v>
      </c>
    </row>
    <row r="43" spans="2:9" ht="42.75">
      <c r="B43" s="101"/>
      <c r="C43" s="121" t="s">
        <v>21</v>
      </c>
      <c r="D43" s="107">
        <v>0</v>
      </c>
      <c r="E43" s="107">
        <v>0</v>
      </c>
      <c r="F43" s="113">
        <v>0</v>
      </c>
      <c r="G43" s="110"/>
      <c r="H43" s="110"/>
      <c r="I43" s="92"/>
    </row>
    <row r="44" spans="2:9">
      <c r="B44" s="101"/>
      <c r="C44" s="96" t="s">
        <v>22</v>
      </c>
      <c r="D44" s="107">
        <v>0</v>
      </c>
      <c r="E44" s="107">
        <v>0</v>
      </c>
      <c r="F44" s="113">
        <v>0</v>
      </c>
      <c r="G44" s="110"/>
      <c r="H44" s="110"/>
      <c r="I44" s="92"/>
    </row>
    <row r="45" spans="2:9">
      <c r="B45" s="101">
        <v>1255</v>
      </c>
      <c r="C45" s="96" t="s">
        <v>29</v>
      </c>
      <c r="D45" s="107">
        <v>0</v>
      </c>
      <c r="E45" s="107">
        <v>0</v>
      </c>
      <c r="F45" s="113">
        <v>808.8</v>
      </c>
      <c r="G45" s="110"/>
      <c r="H45" s="110"/>
      <c r="I45" s="92"/>
    </row>
    <row r="46" spans="2:9" ht="28.5">
      <c r="B46" s="101">
        <v>1261</v>
      </c>
      <c r="C46" s="122" t="s">
        <v>24</v>
      </c>
      <c r="D46" s="123">
        <v>836525.4</v>
      </c>
      <c r="E46" s="123">
        <v>831082</v>
      </c>
      <c r="F46" s="113">
        <v>152531.29999999999</v>
      </c>
      <c r="G46" s="110">
        <f t="shared" si="0"/>
        <v>18.353339381673528</v>
      </c>
      <c r="H46" s="110">
        <f t="shared" si="1"/>
        <v>18.233911367186217</v>
      </c>
      <c r="I46" s="92">
        <f t="shared" si="2"/>
        <v>18.353339381673528</v>
      </c>
    </row>
    <row r="47" spans="2:9">
      <c r="B47" s="101"/>
      <c r="C47" s="102" t="s">
        <v>128</v>
      </c>
      <c r="D47" s="107"/>
      <c r="E47" s="107"/>
      <c r="F47" s="113"/>
      <c r="G47" s="110"/>
      <c r="H47" s="110"/>
      <c r="I47" s="92"/>
    </row>
    <row r="48" spans="2:9" ht="21.75" customHeight="1">
      <c r="B48" s="101">
        <v>1241</v>
      </c>
      <c r="C48" s="96" t="s">
        <v>120</v>
      </c>
      <c r="D48" s="110">
        <v>73891</v>
      </c>
      <c r="E48" s="110">
        <v>73891</v>
      </c>
      <c r="F48" s="113">
        <v>0</v>
      </c>
      <c r="G48" s="110"/>
      <c r="H48" s="110"/>
      <c r="I48" s="92">
        <f t="shared" si="2"/>
        <v>0</v>
      </c>
    </row>
    <row r="49" spans="2:9">
      <c r="B49" s="201" t="s">
        <v>30</v>
      </c>
      <c r="C49" s="202"/>
      <c r="D49" s="107">
        <f>D50</f>
        <v>58000</v>
      </c>
      <c r="E49" s="108">
        <f>E50</f>
        <v>20000</v>
      </c>
      <c r="F49" s="113">
        <f>F50+F51</f>
        <v>0</v>
      </c>
      <c r="G49" s="110">
        <f t="shared" si="0"/>
        <v>0</v>
      </c>
      <c r="H49" s="110">
        <f t="shared" si="1"/>
        <v>0</v>
      </c>
      <c r="I49" s="92">
        <f t="shared" si="2"/>
        <v>0</v>
      </c>
    </row>
    <row r="50" spans="2:9">
      <c r="B50" s="124"/>
      <c r="C50" s="104" t="s">
        <v>25</v>
      </c>
      <c r="D50" s="107">
        <v>58000</v>
      </c>
      <c r="E50" s="107">
        <v>20000</v>
      </c>
      <c r="F50" s="113">
        <v>0</v>
      </c>
      <c r="G50" s="110">
        <f t="shared" si="0"/>
        <v>0</v>
      </c>
      <c r="H50" s="110">
        <f t="shared" si="1"/>
        <v>0</v>
      </c>
      <c r="I50" s="92">
        <f t="shared" si="2"/>
        <v>0</v>
      </c>
    </row>
    <row r="51" spans="2:9" ht="43.5">
      <c r="B51" s="101"/>
      <c r="C51" s="102" t="s">
        <v>23</v>
      </c>
      <c r="D51" s="107">
        <v>0</v>
      </c>
      <c r="E51" s="107">
        <v>0</v>
      </c>
      <c r="F51" s="113">
        <v>0</v>
      </c>
      <c r="G51" s="110" t="e">
        <f t="shared" si="0"/>
        <v>#DIV/0!</v>
      </c>
      <c r="H51" s="110"/>
      <c r="I51" s="92"/>
    </row>
    <row r="52" spans="2:9">
      <c r="B52" s="101">
        <v>1393</v>
      </c>
      <c r="C52" s="96" t="s">
        <v>121</v>
      </c>
      <c r="D52" s="107">
        <v>102242</v>
      </c>
      <c r="E52" s="107">
        <v>99242</v>
      </c>
      <c r="F52" s="113">
        <v>99400.7</v>
      </c>
      <c r="G52" s="110">
        <f t="shared" si="0"/>
        <v>100.15991213397552</v>
      </c>
      <c r="H52" s="110">
        <f t="shared" si="1"/>
        <v>97.221005066411053</v>
      </c>
      <c r="I52" s="92">
        <f t="shared" si="2"/>
        <v>100.15991213397552</v>
      </c>
    </row>
    <row r="53" spans="2:9">
      <c r="B53" s="101"/>
      <c r="C53" s="96" t="s">
        <v>82</v>
      </c>
      <c r="D53" s="125">
        <v>253861.8</v>
      </c>
      <c r="E53" s="125">
        <v>253861.8</v>
      </c>
      <c r="F53" s="88">
        <v>253861.8</v>
      </c>
      <c r="G53" s="110">
        <f t="shared" si="0"/>
        <v>100</v>
      </c>
      <c r="H53" s="110">
        <f t="shared" si="1"/>
        <v>100</v>
      </c>
      <c r="I53" s="92">
        <f t="shared" si="2"/>
        <v>100</v>
      </c>
    </row>
    <row r="54" spans="2:9">
      <c r="B54" s="197" t="s">
        <v>83</v>
      </c>
      <c r="C54" s="198"/>
      <c r="D54" s="126">
        <f>D6+D53</f>
        <v>2478086.1999999997</v>
      </c>
      <c r="E54" s="127">
        <f>E6+E53</f>
        <v>1832297.8</v>
      </c>
      <c r="F54" s="128">
        <f>F6+F53</f>
        <v>1068129.2000000002</v>
      </c>
      <c r="G54" s="110">
        <f t="shared" si="0"/>
        <v>58.294519591738862</v>
      </c>
      <c r="H54" s="110">
        <f t="shared" si="1"/>
        <v>43.10298810428791</v>
      </c>
      <c r="I54" s="92">
        <f t="shared" si="2"/>
        <v>58.294519591738862</v>
      </c>
    </row>
  </sheetData>
  <mergeCells count="15">
    <mergeCell ref="B41:C41"/>
    <mergeCell ref="B49:C49"/>
    <mergeCell ref="B54:C54"/>
    <mergeCell ref="B12:C12"/>
    <mergeCell ref="B24:C24"/>
    <mergeCell ref="B25:C25"/>
    <mergeCell ref="B26:C26"/>
    <mergeCell ref="B30:C30"/>
    <mergeCell ref="B31:C31"/>
    <mergeCell ref="K8:N8"/>
    <mergeCell ref="C1:H2"/>
    <mergeCell ref="C3:H3"/>
    <mergeCell ref="B6:C6"/>
    <mergeCell ref="B7:C7"/>
    <mergeCell ref="J7:O7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J42"/>
  <sheetViews>
    <sheetView topLeftCell="A2" zoomScaleNormal="100" workbookViewId="0">
      <selection activeCell="K14" sqref="K14"/>
    </sheetView>
  </sheetViews>
  <sheetFormatPr defaultRowHeight="15"/>
  <cols>
    <col min="1" max="1" width="3.7109375" customWidth="1"/>
    <col min="2" max="2" width="4.140625" customWidth="1"/>
    <col min="3" max="3" width="40.85546875" customWidth="1"/>
    <col min="4" max="4" width="9.5703125" customWidth="1"/>
    <col min="5" max="5" width="10.7109375" style="67" customWidth="1"/>
    <col min="6" max="6" width="9.7109375" customWidth="1"/>
    <col min="7" max="7" width="7.7109375" customWidth="1"/>
    <col min="8" max="8" width="7" customWidth="1"/>
    <col min="10" max="10" width="12" customWidth="1"/>
  </cols>
  <sheetData>
    <row r="1" spans="2:10" hidden="1">
      <c r="C1" s="144" t="s">
        <v>47</v>
      </c>
      <c r="D1" s="144"/>
      <c r="E1" s="144"/>
      <c r="F1" s="144"/>
      <c r="G1" s="144"/>
      <c r="H1" s="144"/>
    </row>
    <row r="2" spans="2:10">
      <c r="C2" s="144"/>
      <c r="D2" s="144"/>
      <c r="E2" s="144"/>
      <c r="F2" s="144"/>
      <c r="G2" s="144"/>
      <c r="H2" s="144"/>
    </row>
    <row r="3" spans="2:10" ht="13.5" customHeight="1">
      <c r="C3" s="144" t="s">
        <v>144</v>
      </c>
      <c r="D3" s="144"/>
      <c r="E3" s="144"/>
      <c r="F3" s="144"/>
      <c r="G3" s="144"/>
      <c r="H3" s="144"/>
    </row>
    <row r="4" spans="2:10" ht="5.25" hidden="1" customHeight="1"/>
    <row r="5" spans="2:10" ht="39.75" customHeight="1">
      <c r="B5" s="1"/>
      <c r="C5" s="31" t="s">
        <v>46</v>
      </c>
      <c r="D5" s="38" t="s">
        <v>1</v>
      </c>
      <c r="E5" s="81" t="s">
        <v>45</v>
      </c>
      <c r="F5" s="39" t="s">
        <v>2</v>
      </c>
      <c r="G5" s="37" t="s">
        <v>3</v>
      </c>
      <c r="H5" s="37" t="s">
        <v>4</v>
      </c>
    </row>
    <row r="6" spans="2:10" ht="24" customHeight="1">
      <c r="B6" s="165" t="s">
        <v>48</v>
      </c>
      <c r="C6" s="166"/>
      <c r="D6" s="89">
        <f>D7+D12+D13+D18+D22+D28+D33+D37+D41+D9</f>
        <v>2590539.7000000002</v>
      </c>
      <c r="E6" s="89">
        <f>E7+E12+E13+E18+E22+E28+E33+E37+E41</f>
        <v>1832297.8</v>
      </c>
      <c r="F6" s="89">
        <f>F7+F12+F13+F18+F22+F28+F33+F37+F41</f>
        <v>851678.4</v>
      </c>
      <c r="G6" s="89">
        <f>F6/E6*100</f>
        <v>46.481439862013694</v>
      </c>
      <c r="H6" s="89">
        <f>F6/D6*100</f>
        <v>32.876485158671755</v>
      </c>
      <c r="I6" s="58"/>
    </row>
    <row r="7" spans="2:10" ht="21.75" customHeight="1">
      <c r="B7" s="173" t="s">
        <v>49</v>
      </c>
      <c r="C7" s="174"/>
      <c r="D7" s="89">
        <f>D8+D9+D10+D11</f>
        <v>556120</v>
      </c>
      <c r="E7" s="91">
        <f>E8+E9+E10+E11</f>
        <v>343082</v>
      </c>
      <c r="F7" s="89">
        <f>F8+F9+F10+F11</f>
        <v>200811.7</v>
      </c>
      <c r="G7" s="89">
        <f t="shared" ref="G7:G42" si="0">F7/E7*100</f>
        <v>58.531692131910162</v>
      </c>
      <c r="H7" s="89">
        <f t="shared" ref="H7:H42" si="1">F7/D7*100</f>
        <v>36.10941883046825</v>
      </c>
      <c r="J7" s="58"/>
    </row>
    <row r="8" spans="2:10" ht="25.5">
      <c r="B8" s="26"/>
      <c r="C8" s="29" t="s">
        <v>50</v>
      </c>
      <c r="D8" s="98">
        <v>382432</v>
      </c>
      <c r="E8" s="98">
        <v>216082</v>
      </c>
      <c r="F8" s="98">
        <v>137937</v>
      </c>
      <c r="G8" s="89">
        <f t="shared" si="0"/>
        <v>63.835488379411522</v>
      </c>
      <c r="H8" s="89">
        <f t="shared" si="1"/>
        <v>36.068372939502972</v>
      </c>
    </row>
    <row r="9" spans="2:10">
      <c r="B9" s="26"/>
      <c r="C9" s="29" t="s">
        <v>51</v>
      </c>
      <c r="D9" s="98">
        <v>1999</v>
      </c>
      <c r="E9" s="98">
        <v>1100</v>
      </c>
      <c r="F9" s="98">
        <v>964.4</v>
      </c>
      <c r="G9" s="89">
        <f t="shared" si="0"/>
        <v>87.672727272727272</v>
      </c>
      <c r="H9" s="89">
        <f t="shared" si="1"/>
        <v>48.244122061030517</v>
      </c>
    </row>
    <row r="10" spans="2:10" ht="38.25">
      <c r="B10" s="26"/>
      <c r="C10" s="29" t="s">
        <v>52</v>
      </c>
      <c r="D10" s="98">
        <v>70689</v>
      </c>
      <c r="E10" s="98">
        <v>25500</v>
      </c>
      <c r="F10" s="98">
        <v>21391</v>
      </c>
      <c r="G10" s="89">
        <f t="shared" si="0"/>
        <v>83.886274509803926</v>
      </c>
      <c r="H10" s="89">
        <f t="shared" si="1"/>
        <v>30.260719489595267</v>
      </c>
    </row>
    <row r="11" spans="2:10" ht="27.75" customHeight="1">
      <c r="B11" s="26"/>
      <c r="C11" s="29" t="s">
        <v>53</v>
      </c>
      <c r="D11" s="98">
        <v>101000</v>
      </c>
      <c r="E11" s="98">
        <v>100400</v>
      </c>
      <c r="F11" s="98">
        <v>40519.300000000003</v>
      </c>
      <c r="G11" s="89">
        <f t="shared" si="0"/>
        <v>40.357868525896414</v>
      </c>
      <c r="H11" s="89">
        <f t="shared" si="1"/>
        <v>40.118118811881196</v>
      </c>
    </row>
    <row r="12" spans="2:10">
      <c r="B12" s="169" t="s">
        <v>54</v>
      </c>
      <c r="C12" s="170"/>
      <c r="D12" s="98">
        <v>3000</v>
      </c>
      <c r="E12" s="100">
        <v>1500</v>
      </c>
      <c r="F12" s="98">
        <v>0</v>
      </c>
      <c r="G12" s="89"/>
      <c r="H12" s="89"/>
      <c r="I12" s="74"/>
      <c r="J12" s="73"/>
    </row>
    <row r="13" spans="2:10">
      <c r="B13" s="163" t="s">
        <v>75</v>
      </c>
      <c r="C13" s="164"/>
      <c r="D13" s="98">
        <f>D14+D15+D16+D17</f>
        <v>452052</v>
      </c>
      <c r="E13" s="100">
        <f>E14+E16+E17+E15</f>
        <v>450052</v>
      </c>
      <c r="F13" s="98">
        <f>F14+F15+F16+F17</f>
        <v>213208.9</v>
      </c>
      <c r="G13" s="89">
        <f t="shared" si="0"/>
        <v>47.374281194173115</v>
      </c>
      <c r="H13" s="89">
        <f t="shared" si="1"/>
        <v>47.164684593807792</v>
      </c>
    </row>
    <row r="14" spans="2:10" ht="17.25" customHeight="1">
      <c r="B14" s="35"/>
      <c r="C14" s="36" t="s">
        <v>86</v>
      </c>
      <c r="D14" s="100">
        <v>123261</v>
      </c>
      <c r="E14" s="100">
        <v>123261</v>
      </c>
      <c r="F14" s="98">
        <v>123261</v>
      </c>
      <c r="G14" s="89">
        <f t="shared" si="0"/>
        <v>100</v>
      </c>
      <c r="H14" s="89">
        <f t="shared" si="1"/>
        <v>100</v>
      </c>
    </row>
    <row r="15" spans="2:10" hidden="1">
      <c r="B15" s="35"/>
      <c r="C15" s="36" t="s">
        <v>139</v>
      </c>
      <c r="D15" s="100">
        <v>0</v>
      </c>
      <c r="E15" s="100"/>
      <c r="F15" s="98"/>
      <c r="G15" s="89"/>
      <c r="H15" s="89"/>
    </row>
    <row r="16" spans="2:10" ht="17.25" customHeight="1">
      <c r="B16" s="26"/>
      <c r="C16" s="34" t="s">
        <v>55</v>
      </c>
      <c r="D16" s="98">
        <v>348791</v>
      </c>
      <c r="E16" s="98">
        <v>346791</v>
      </c>
      <c r="F16" s="98">
        <v>109356.3</v>
      </c>
      <c r="G16" s="89">
        <f t="shared" si="0"/>
        <v>31.533776828118377</v>
      </c>
      <c r="H16" s="89">
        <f t="shared" si="1"/>
        <v>31.352959221998272</v>
      </c>
    </row>
    <row r="17" spans="2:10" ht="16.5" customHeight="1">
      <c r="B17" s="26"/>
      <c r="C17" s="29" t="s">
        <v>77</v>
      </c>
      <c r="D17" s="98">
        <v>-20000</v>
      </c>
      <c r="E17" s="98">
        <v>-20000</v>
      </c>
      <c r="F17" s="98">
        <v>-19408.400000000001</v>
      </c>
      <c r="G17" s="89">
        <f t="shared" si="0"/>
        <v>97.042000000000002</v>
      </c>
      <c r="H17" s="89">
        <f t="shared" si="1"/>
        <v>97.042000000000002</v>
      </c>
    </row>
    <row r="18" spans="2:10">
      <c r="B18" s="159" t="s">
        <v>76</v>
      </c>
      <c r="C18" s="160"/>
      <c r="D18" s="98">
        <f>D19+D20+D21</f>
        <v>162500</v>
      </c>
      <c r="E18" s="100">
        <f>E19+E20+E21</f>
        <v>85643</v>
      </c>
      <c r="F18" s="98">
        <f>F19+F20+F21</f>
        <v>66649.600000000006</v>
      </c>
      <c r="G18" s="89">
        <f t="shared" si="0"/>
        <v>77.822589119951431</v>
      </c>
      <c r="H18" s="89">
        <f t="shared" si="1"/>
        <v>41.015138461538463</v>
      </c>
    </row>
    <row r="19" spans="2:10">
      <c r="B19" s="26"/>
      <c r="C19" s="29" t="s">
        <v>56</v>
      </c>
      <c r="D19" s="98">
        <v>130000</v>
      </c>
      <c r="E19" s="98">
        <v>63000</v>
      </c>
      <c r="F19" s="98">
        <v>57348</v>
      </c>
      <c r="G19" s="89">
        <f t="shared" si="0"/>
        <v>91.028571428571425</v>
      </c>
      <c r="H19" s="89">
        <f t="shared" si="1"/>
        <v>44.113846153846154</v>
      </c>
    </row>
    <row r="20" spans="2:10">
      <c r="B20" s="26"/>
      <c r="C20" s="29" t="s">
        <v>57</v>
      </c>
      <c r="D20" s="98">
        <v>5000</v>
      </c>
      <c r="E20" s="98">
        <v>2500</v>
      </c>
      <c r="F20" s="98">
        <v>0</v>
      </c>
      <c r="G20" s="89">
        <f>F20/E20*100</f>
        <v>0</v>
      </c>
      <c r="H20" s="89">
        <f t="shared" si="1"/>
        <v>0</v>
      </c>
    </row>
    <row r="21" spans="2:10" s="2" customFormat="1" ht="25.5">
      <c r="B21" s="27"/>
      <c r="C21" s="29" t="s">
        <v>58</v>
      </c>
      <c r="D21" s="98">
        <v>27500</v>
      </c>
      <c r="E21" s="98">
        <v>20143</v>
      </c>
      <c r="F21" s="98">
        <v>9301.6</v>
      </c>
      <c r="G21" s="89">
        <f t="shared" si="0"/>
        <v>46.177828526038823</v>
      </c>
      <c r="H21" s="89">
        <f t="shared" si="1"/>
        <v>33.824000000000005</v>
      </c>
    </row>
    <row r="22" spans="2:10" ht="23.25" customHeight="1">
      <c r="B22" s="161" t="s">
        <v>81</v>
      </c>
      <c r="C22" s="162"/>
      <c r="D22" s="98">
        <f>D23+D24+D25+D27</f>
        <v>894988.2</v>
      </c>
      <c r="E22" s="100">
        <f>E23+E24+E25+E27</f>
        <v>680732</v>
      </c>
      <c r="F22" s="98">
        <f>F23+F24+F25+F27</f>
        <v>192778.5</v>
      </c>
      <c r="G22" s="89">
        <f t="shared" si="0"/>
        <v>28.319294524129905</v>
      </c>
      <c r="H22" s="89">
        <f>F22/D22*100</f>
        <v>21.539781194880558</v>
      </c>
    </row>
    <row r="23" spans="2:10" s="2" customFormat="1" ht="14.25">
      <c r="B23" s="27"/>
      <c r="C23" s="29" t="s">
        <v>59</v>
      </c>
      <c r="D23" s="98">
        <v>403169.8</v>
      </c>
      <c r="E23" s="98">
        <v>394003.1</v>
      </c>
      <c r="F23" s="98">
        <v>47611.6</v>
      </c>
      <c r="G23" s="89">
        <f t="shared" si="0"/>
        <v>12.084067358860882</v>
      </c>
      <c r="H23" s="89">
        <f t="shared" si="1"/>
        <v>11.809317066903324</v>
      </c>
    </row>
    <row r="24" spans="2:10" s="2" customFormat="1" ht="14.25">
      <c r="B24" s="27"/>
      <c r="C24" s="29" t="s">
        <v>60</v>
      </c>
      <c r="D24" s="98">
        <v>127314.4</v>
      </c>
      <c r="E24" s="98">
        <v>22814.400000000001</v>
      </c>
      <c r="F24" s="98">
        <v>21987.599999999999</v>
      </c>
      <c r="G24" s="89">
        <f t="shared" si="0"/>
        <v>96.375973069640224</v>
      </c>
      <c r="H24" s="89">
        <f t="shared" si="1"/>
        <v>17.270316633468013</v>
      </c>
    </row>
    <row r="25" spans="2:10" s="2" customFormat="1" ht="13.5" customHeight="1">
      <c r="B25" s="27"/>
      <c r="C25" s="29" t="s">
        <v>61</v>
      </c>
      <c r="D25" s="100">
        <v>215902</v>
      </c>
      <c r="E25" s="100">
        <v>185312.5</v>
      </c>
      <c r="F25" s="98">
        <v>77945.5</v>
      </c>
      <c r="G25" s="89">
        <f t="shared" si="0"/>
        <v>42.061652613827995</v>
      </c>
      <c r="H25" s="89">
        <f t="shared" si="1"/>
        <v>36.102259358412617</v>
      </c>
    </row>
    <row r="26" spans="2:10" hidden="1">
      <c r="B26" s="149"/>
      <c r="C26" s="150"/>
      <c r="D26" s="98"/>
      <c r="E26" s="98"/>
      <c r="F26" s="98"/>
      <c r="G26" s="89" t="e">
        <f t="shared" si="0"/>
        <v>#DIV/0!</v>
      </c>
      <c r="H26" s="89" t="e">
        <f t="shared" si="1"/>
        <v>#DIV/0!</v>
      </c>
    </row>
    <row r="27" spans="2:10" ht="30" customHeight="1">
      <c r="B27" s="26"/>
      <c r="C27" s="29" t="s">
        <v>62</v>
      </c>
      <c r="D27" s="89">
        <v>148602</v>
      </c>
      <c r="E27" s="89">
        <v>78602</v>
      </c>
      <c r="F27" s="89">
        <v>45233.8</v>
      </c>
      <c r="G27" s="89">
        <f t="shared" si="0"/>
        <v>57.547899544540861</v>
      </c>
      <c r="H27" s="89">
        <f t="shared" si="1"/>
        <v>30.439563397531664</v>
      </c>
      <c r="I27" s="72"/>
      <c r="J27" s="73"/>
    </row>
    <row r="28" spans="2:10">
      <c r="B28" s="151" t="s">
        <v>80</v>
      </c>
      <c r="C28" s="152"/>
      <c r="D28" s="107">
        <f>D29+D30+D31+D32</f>
        <v>183320.8</v>
      </c>
      <c r="E28" s="108">
        <f>E29+E30+E31+E32</f>
        <v>147612.79999999999</v>
      </c>
      <c r="F28" s="110">
        <f>F29+F30+F31+F32</f>
        <v>68616.900000000009</v>
      </c>
      <c r="G28" s="89">
        <f t="shared" si="0"/>
        <v>46.48438346810034</v>
      </c>
      <c r="H28" s="89">
        <f t="shared" si="1"/>
        <v>37.429958848095808</v>
      </c>
    </row>
    <row r="29" spans="2:10">
      <c r="B29" s="26"/>
      <c r="C29" s="29" t="s">
        <v>63</v>
      </c>
      <c r="D29" s="107">
        <v>78700</v>
      </c>
      <c r="E29" s="107">
        <v>76600</v>
      </c>
      <c r="F29" s="110">
        <v>5304.5</v>
      </c>
      <c r="G29" s="89">
        <f t="shared" si="0"/>
        <v>6.9249347258485638</v>
      </c>
      <c r="H29" s="89">
        <f t="shared" si="1"/>
        <v>6.7401524777636599</v>
      </c>
    </row>
    <row r="30" spans="2:10">
      <c r="B30" s="26"/>
      <c r="C30" s="29" t="s">
        <v>64</v>
      </c>
      <c r="D30" s="107">
        <v>5735</v>
      </c>
      <c r="E30" s="107">
        <v>3245</v>
      </c>
      <c r="F30" s="110">
        <v>3000.5</v>
      </c>
      <c r="G30" s="89">
        <f t="shared" si="0"/>
        <v>92.465331278890602</v>
      </c>
      <c r="H30" s="89">
        <f t="shared" si="1"/>
        <v>52.319093286835226</v>
      </c>
    </row>
    <row r="31" spans="2:10" ht="18.75" customHeight="1">
      <c r="B31" s="26"/>
      <c r="C31" s="29" t="s">
        <v>65</v>
      </c>
      <c r="D31" s="107">
        <v>83585.8</v>
      </c>
      <c r="E31" s="107">
        <v>58000</v>
      </c>
      <c r="F31" s="110">
        <v>57546.3</v>
      </c>
      <c r="G31" s="89">
        <f t="shared" si="0"/>
        <v>99.217758620689651</v>
      </c>
      <c r="H31" s="89">
        <f t="shared" si="1"/>
        <v>68.846981185799507</v>
      </c>
    </row>
    <row r="32" spans="2:10">
      <c r="B32" s="26"/>
      <c r="C32" s="29" t="s">
        <v>66</v>
      </c>
      <c r="D32" s="107">
        <v>15300</v>
      </c>
      <c r="E32" s="107">
        <v>9767.7999999999993</v>
      </c>
      <c r="F32" s="110">
        <v>2765.6</v>
      </c>
      <c r="G32" s="89">
        <f>F32/E32*100</f>
        <v>28.313438031081716</v>
      </c>
      <c r="H32" s="89">
        <f t="shared" si="1"/>
        <v>18.075816993464052</v>
      </c>
    </row>
    <row r="33" spans="2:8">
      <c r="B33" s="157" t="s">
        <v>67</v>
      </c>
      <c r="C33" s="158"/>
      <c r="D33" s="107">
        <f>D34+D35+D36</f>
        <v>245218.7</v>
      </c>
      <c r="E33" s="108">
        <f>E34+E35+E36</f>
        <v>109200</v>
      </c>
      <c r="F33" s="110">
        <f>F34+F35+F36</f>
        <v>106144.9</v>
      </c>
      <c r="G33" s="89">
        <f t="shared" si="0"/>
        <v>97.202289377289375</v>
      </c>
      <c r="H33" s="89">
        <f>F33/D33*100</f>
        <v>43.285809768993957</v>
      </c>
    </row>
    <row r="34" spans="2:8">
      <c r="B34" s="26"/>
      <c r="C34" s="29" t="s">
        <v>68</v>
      </c>
      <c r="D34" s="107">
        <v>171368.7</v>
      </c>
      <c r="E34" s="107">
        <v>75000</v>
      </c>
      <c r="F34" s="110">
        <v>72336.800000000003</v>
      </c>
      <c r="G34" s="89">
        <f t="shared" si="0"/>
        <v>96.449066666666667</v>
      </c>
      <c r="H34" s="89">
        <f t="shared" si="1"/>
        <v>42.211208931385954</v>
      </c>
    </row>
    <row r="35" spans="2:8">
      <c r="B35" s="28"/>
      <c r="C35" s="29" t="s">
        <v>140</v>
      </c>
      <c r="D35" s="107">
        <v>500</v>
      </c>
      <c r="E35" s="107">
        <v>200</v>
      </c>
      <c r="F35" s="110">
        <v>77</v>
      </c>
      <c r="G35" s="89">
        <v>0</v>
      </c>
      <c r="H35" s="89">
        <v>0</v>
      </c>
    </row>
    <row r="36" spans="2:8" ht="15" customHeight="1">
      <c r="B36" s="28"/>
      <c r="C36" s="29" t="s">
        <v>70</v>
      </c>
      <c r="D36" s="107">
        <v>73350</v>
      </c>
      <c r="E36" s="107">
        <v>34000</v>
      </c>
      <c r="F36" s="110">
        <v>33731.1</v>
      </c>
      <c r="G36" s="89">
        <f t="shared" si="0"/>
        <v>99.209117647058818</v>
      </c>
      <c r="H36" s="89">
        <f t="shared" si="1"/>
        <v>45.986503067484662</v>
      </c>
    </row>
    <row r="37" spans="2:8">
      <c r="B37" s="153" t="s">
        <v>78</v>
      </c>
      <c r="C37" s="154"/>
      <c r="D37" s="107">
        <f>D38+D39+D40</f>
        <v>8500</v>
      </c>
      <c r="E37" s="108">
        <f>E38+E39+E40</f>
        <v>4700</v>
      </c>
      <c r="F37" s="110">
        <f>F38+F39+F40</f>
        <v>3467.9</v>
      </c>
      <c r="G37" s="89">
        <f t="shared" si="0"/>
        <v>73.785106382978725</v>
      </c>
      <c r="H37" s="89">
        <f t="shared" si="1"/>
        <v>40.798823529411763</v>
      </c>
    </row>
    <row r="38" spans="2:8">
      <c r="B38" s="26"/>
      <c r="C38" s="29" t="s">
        <v>73</v>
      </c>
      <c r="D38" s="107">
        <v>500</v>
      </c>
      <c r="E38" s="107">
        <v>200</v>
      </c>
      <c r="F38" s="110">
        <v>100</v>
      </c>
      <c r="G38" s="89">
        <f t="shared" si="0"/>
        <v>50</v>
      </c>
      <c r="H38" s="89">
        <f t="shared" si="1"/>
        <v>20</v>
      </c>
    </row>
    <row r="39" spans="2:8" hidden="1">
      <c r="B39" s="26"/>
      <c r="C39" s="29" t="s">
        <v>71</v>
      </c>
      <c r="D39" s="107">
        <v>0</v>
      </c>
      <c r="E39" s="107">
        <v>0</v>
      </c>
      <c r="F39" s="110">
        <v>0</v>
      </c>
      <c r="G39" s="89" t="e">
        <f t="shared" si="0"/>
        <v>#DIV/0!</v>
      </c>
      <c r="H39" s="89" t="e">
        <f t="shared" si="1"/>
        <v>#DIV/0!</v>
      </c>
    </row>
    <row r="40" spans="2:8" ht="25.5" customHeight="1">
      <c r="B40" s="26"/>
      <c r="C40" s="29" t="s">
        <v>72</v>
      </c>
      <c r="D40" s="107">
        <v>8000</v>
      </c>
      <c r="E40" s="107">
        <v>4500</v>
      </c>
      <c r="F40" s="110">
        <v>3367.9</v>
      </c>
      <c r="G40" s="89"/>
      <c r="H40" s="89">
        <f t="shared" si="1"/>
        <v>42.098750000000003</v>
      </c>
    </row>
    <row r="41" spans="2:8" ht="24.75" customHeight="1">
      <c r="B41" s="155" t="s">
        <v>79</v>
      </c>
      <c r="C41" s="156"/>
      <c r="D41" s="107">
        <v>82841</v>
      </c>
      <c r="E41" s="108">
        <f>E42</f>
        <v>9776</v>
      </c>
      <c r="F41" s="110">
        <f>F42</f>
        <v>0</v>
      </c>
      <c r="G41" s="89">
        <f t="shared" si="0"/>
        <v>0</v>
      </c>
      <c r="H41" s="89">
        <f t="shared" si="1"/>
        <v>0</v>
      </c>
    </row>
    <row r="42" spans="2:8">
      <c r="B42" s="26"/>
      <c r="C42" s="30" t="s">
        <v>74</v>
      </c>
      <c r="D42" s="107">
        <v>82841</v>
      </c>
      <c r="E42" s="108">
        <v>9776</v>
      </c>
      <c r="F42" s="110">
        <v>0</v>
      </c>
      <c r="G42" s="89">
        <f t="shared" si="0"/>
        <v>0</v>
      </c>
      <c r="H42" s="89">
        <f t="shared" si="1"/>
        <v>0</v>
      </c>
    </row>
  </sheetData>
  <mergeCells count="13">
    <mergeCell ref="B41:C41"/>
    <mergeCell ref="B18:C18"/>
    <mergeCell ref="B22:C22"/>
    <mergeCell ref="B26:C26"/>
    <mergeCell ref="B28:C28"/>
    <mergeCell ref="B33:C33"/>
    <mergeCell ref="B37:C37"/>
    <mergeCell ref="B13:C13"/>
    <mergeCell ref="C1:H2"/>
    <mergeCell ref="C3:H3"/>
    <mergeCell ref="B6:C6"/>
    <mergeCell ref="B7:C7"/>
    <mergeCell ref="B12:C12"/>
  </mergeCells>
  <pageMargins left="0.25" right="0.25" top="0.75" bottom="0.35" header="0.3" footer="0.37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32"/>
  <sheetViews>
    <sheetView topLeftCell="A13" workbookViewId="0">
      <selection activeCell="G27" sqref="G27"/>
    </sheetView>
  </sheetViews>
  <sheetFormatPr defaultRowHeight="15"/>
  <cols>
    <col min="2" max="2" width="2.85546875" customWidth="1"/>
    <col min="3" max="3" width="4.7109375" customWidth="1"/>
    <col min="4" max="4" width="44.7109375" customWidth="1"/>
    <col min="5" max="5" width="11.28515625" customWidth="1"/>
    <col min="6" max="6" width="12.7109375" customWidth="1"/>
  </cols>
  <sheetData>
    <row r="1" spans="2:9" ht="30.75" customHeight="1">
      <c r="D1" s="179" t="s">
        <v>132</v>
      </c>
      <c r="E1" s="179"/>
      <c r="F1" s="179"/>
    </row>
    <row r="2" spans="2:9" ht="27.75" customHeight="1">
      <c r="B2" s="180"/>
      <c r="C2" s="180"/>
      <c r="D2" s="182" t="s">
        <v>87</v>
      </c>
      <c r="E2" s="44" t="s">
        <v>88</v>
      </c>
      <c r="F2" s="44" t="s">
        <v>90</v>
      </c>
    </row>
    <row r="3" spans="2:9" ht="26.25" customHeight="1">
      <c r="B3" s="181"/>
      <c r="C3" s="181"/>
      <c r="D3" s="183"/>
      <c r="E3" s="44" t="s">
        <v>89</v>
      </c>
      <c r="F3" s="44" t="s">
        <v>91</v>
      </c>
    </row>
    <row r="4" spans="2:9" ht="19.5" customHeight="1">
      <c r="B4" s="50"/>
      <c r="C4" s="50">
        <v>1</v>
      </c>
      <c r="D4" s="51" t="s">
        <v>92</v>
      </c>
      <c r="E4" s="45"/>
      <c r="F4" s="42"/>
    </row>
    <row r="5" spans="2:9" ht="15" customHeight="1">
      <c r="B5" s="50"/>
      <c r="C5" s="50"/>
      <c r="D5" s="51" t="s">
        <v>93</v>
      </c>
      <c r="E5" s="61">
        <v>3</v>
      </c>
      <c r="F5" s="61">
        <v>15000</v>
      </c>
    </row>
    <row r="6" spans="2:9">
      <c r="B6" s="50"/>
      <c r="C6" s="50"/>
      <c r="D6" s="51"/>
      <c r="E6" s="61">
        <v>1</v>
      </c>
      <c r="F6" s="61">
        <v>50000</v>
      </c>
    </row>
    <row r="7" spans="2:9">
      <c r="B7" s="50"/>
      <c r="C7" s="50"/>
      <c r="D7" s="51"/>
      <c r="E7" s="61"/>
      <c r="F7" s="61"/>
    </row>
    <row r="8" spans="2:9">
      <c r="B8" s="50"/>
      <c r="C8" s="50"/>
      <c r="D8" s="51"/>
      <c r="E8" s="61">
        <v>1</v>
      </c>
      <c r="F8" s="61">
        <v>5000</v>
      </c>
    </row>
    <row r="9" spans="2:9">
      <c r="B9" s="50"/>
      <c r="C9" s="50"/>
      <c r="D9" s="51"/>
      <c r="E9" s="61"/>
      <c r="F9" s="61"/>
    </row>
    <row r="10" spans="2:9">
      <c r="B10" s="50"/>
      <c r="C10" s="50"/>
      <c r="D10" s="51"/>
      <c r="E10" s="61"/>
      <c r="F10" s="61"/>
    </row>
    <row r="11" spans="2:9">
      <c r="B11" s="50"/>
      <c r="C11" s="50"/>
      <c r="D11" s="51"/>
      <c r="E11" s="61"/>
      <c r="F11" s="61"/>
      <c r="H11" s="77"/>
    </row>
    <row r="12" spans="2:9" ht="24.75" customHeight="1">
      <c r="B12" s="50"/>
      <c r="C12" s="50">
        <v>2</v>
      </c>
      <c r="D12" s="51" t="s">
        <v>94</v>
      </c>
      <c r="E12" s="62">
        <v>1</v>
      </c>
      <c r="F12" s="61">
        <v>5000</v>
      </c>
      <c r="H12" s="77"/>
    </row>
    <row r="13" spans="2:9" ht="32.25" customHeight="1">
      <c r="B13" s="184"/>
      <c r="C13" s="184">
        <v>3</v>
      </c>
      <c r="D13" s="186" t="s">
        <v>95</v>
      </c>
      <c r="E13" s="207">
        <v>35</v>
      </c>
      <c r="F13" s="190"/>
    </row>
    <row r="14" spans="2:9" ht="15" hidden="1" customHeight="1">
      <c r="B14" s="185"/>
      <c r="C14" s="185"/>
      <c r="D14" s="187"/>
      <c r="E14" s="208"/>
      <c r="F14" s="191"/>
    </row>
    <row r="15" spans="2:9">
      <c r="B15" s="50"/>
      <c r="C15" s="50">
        <v>4</v>
      </c>
      <c r="D15" s="51" t="s">
        <v>96</v>
      </c>
      <c r="E15" s="61">
        <v>7</v>
      </c>
      <c r="F15" s="61">
        <v>200000</v>
      </c>
      <c r="I15" s="79"/>
    </row>
    <row r="16" spans="2:9" ht="22.5" customHeight="1">
      <c r="B16" s="50"/>
      <c r="C16" s="50">
        <v>5</v>
      </c>
      <c r="D16" s="51" t="s">
        <v>97</v>
      </c>
      <c r="E16" s="61"/>
      <c r="F16" s="61"/>
    </row>
    <row r="17" spans="2:9" ht="30.75" customHeight="1">
      <c r="B17" s="50"/>
      <c r="C17" s="50">
        <v>6</v>
      </c>
      <c r="D17" s="51" t="s">
        <v>98</v>
      </c>
      <c r="E17" s="61">
        <v>1</v>
      </c>
      <c r="F17" s="61">
        <v>50000</v>
      </c>
    </row>
    <row r="18" spans="2:9" ht="17.25" customHeight="1">
      <c r="B18" s="50"/>
      <c r="C18" s="50">
        <v>7</v>
      </c>
      <c r="D18" s="51" t="s">
        <v>99</v>
      </c>
      <c r="E18" s="61"/>
      <c r="F18" s="61"/>
    </row>
    <row r="19" spans="2:9" ht="25.5" customHeight="1">
      <c r="B19" s="50"/>
      <c r="C19" s="50">
        <v>8</v>
      </c>
      <c r="D19" s="51" t="s">
        <v>100</v>
      </c>
      <c r="E19" s="80">
        <v>13.46</v>
      </c>
      <c r="F19" s="61"/>
      <c r="H19" s="144" t="s">
        <v>135</v>
      </c>
      <c r="I19" s="144"/>
    </row>
    <row r="20" spans="2:9" ht="30" customHeight="1">
      <c r="B20" s="50"/>
      <c r="C20" s="50">
        <v>9</v>
      </c>
      <c r="D20" s="51" t="s">
        <v>101</v>
      </c>
      <c r="E20" s="61">
        <v>8015.4</v>
      </c>
      <c r="F20" s="61"/>
    </row>
    <row r="21" spans="2:9" ht="16.5" customHeight="1">
      <c r="B21" s="50"/>
      <c r="C21" s="50"/>
      <c r="D21" s="51" t="s">
        <v>102</v>
      </c>
      <c r="E21" s="42"/>
      <c r="F21" s="42"/>
    </row>
    <row r="22" spans="2:9" ht="17.25" customHeight="1">
      <c r="B22" s="50"/>
      <c r="C22" s="50"/>
      <c r="D22" s="51" t="s">
        <v>103</v>
      </c>
      <c r="E22" s="42"/>
      <c r="F22" s="42"/>
    </row>
    <row r="23" spans="2:9" ht="24" customHeight="1">
      <c r="B23" s="50"/>
      <c r="C23" s="50">
        <v>10</v>
      </c>
      <c r="D23" s="51" t="s">
        <v>104</v>
      </c>
      <c r="E23" s="78">
        <v>16068</v>
      </c>
      <c r="F23" s="43"/>
    </row>
    <row r="24" spans="2:9" ht="29.25" customHeight="1">
      <c r="B24" s="50"/>
      <c r="C24" s="50">
        <v>11</v>
      </c>
      <c r="D24" s="51" t="s">
        <v>105</v>
      </c>
      <c r="E24" s="43"/>
      <c r="F24" s="43"/>
    </row>
    <row r="25" spans="2:9" ht="32.25" customHeight="1">
      <c r="B25" s="50"/>
      <c r="C25" s="50">
        <v>12</v>
      </c>
      <c r="D25" s="51" t="s">
        <v>106</v>
      </c>
      <c r="E25" s="43"/>
      <c r="F25" s="43" t="s">
        <v>107</v>
      </c>
    </row>
    <row r="26" spans="2:9" ht="20.25" customHeight="1">
      <c r="B26" s="50"/>
      <c r="C26" s="50">
        <v>13</v>
      </c>
      <c r="D26" s="51" t="s">
        <v>108</v>
      </c>
      <c r="E26" s="47">
        <v>1</v>
      </c>
      <c r="F26" s="48">
        <v>4000</v>
      </c>
    </row>
    <row r="27" spans="2:9" ht="19.5" customHeight="1">
      <c r="B27" s="50"/>
      <c r="C27" s="50">
        <v>14</v>
      </c>
      <c r="D27" s="51" t="s">
        <v>109</v>
      </c>
      <c r="E27" s="47">
        <v>1</v>
      </c>
      <c r="F27" s="48"/>
    </row>
    <row r="28" spans="2:9" ht="20.25" customHeight="1">
      <c r="B28" s="50"/>
      <c r="C28" s="50">
        <v>15</v>
      </c>
      <c r="D28" s="51" t="s">
        <v>110</v>
      </c>
      <c r="E28" s="47">
        <v>1</v>
      </c>
      <c r="F28" s="48"/>
    </row>
    <row r="29" spans="2:9" ht="21" customHeight="1">
      <c r="B29" s="50"/>
      <c r="C29" s="50">
        <v>16</v>
      </c>
      <c r="D29" s="51" t="s">
        <v>111</v>
      </c>
      <c r="E29" s="47">
        <v>1</v>
      </c>
      <c r="F29" s="48"/>
    </row>
    <row r="30" spans="2:9" ht="21" customHeight="1">
      <c r="B30" s="52"/>
      <c r="C30" s="52"/>
      <c r="D30" s="53"/>
      <c r="E30" s="54"/>
      <c r="F30" s="55"/>
    </row>
    <row r="32" spans="2:9">
      <c r="D32" s="144" t="s">
        <v>112</v>
      </c>
      <c r="E32" s="144"/>
      <c r="F32" s="144"/>
    </row>
  </sheetData>
  <mergeCells count="11">
    <mergeCell ref="H19:I19"/>
    <mergeCell ref="D32:F32"/>
    <mergeCell ref="D1:F1"/>
    <mergeCell ref="B2:B3"/>
    <mergeCell ref="C2:C3"/>
    <mergeCell ref="D2:D3"/>
    <mergeCell ref="B13:B14"/>
    <mergeCell ref="C13:C14"/>
    <mergeCell ref="D13:D14"/>
    <mergeCell ref="E13:E14"/>
    <mergeCell ref="F13:F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0"/>
  <sheetViews>
    <sheetView topLeftCell="A2" workbookViewId="0">
      <selection activeCell="M23" sqref="M23"/>
    </sheetView>
  </sheetViews>
  <sheetFormatPr defaultRowHeight="15"/>
  <cols>
    <col min="1" max="1" width="3.7109375" customWidth="1"/>
    <col min="2" max="2" width="4.140625" customWidth="1"/>
    <col min="3" max="3" width="37.7109375" customWidth="1"/>
    <col min="4" max="5" width="9.28515625" customWidth="1"/>
    <col min="6" max="6" width="9.7109375" customWidth="1"/>
    <col min="7" max="7" width="6.42578125" customWidth="1"/>
    <col min="8" max="8" width="6" customWidth="1"/>
  </cols>
  <sheetData>
    <row r="1" spans="2:8" hidden="1">
      <c r="C1" s="144" t="s">
        <v>47</v>
      </c>
      <c r="D1" s="144"/>
      <c r="E1" s="144"/>
      <c r="F1" s="144"/>
      <c r="G1" s="144"/>
      <c r="H1" s="144"/>
    </row>
    <row r="2" spans="2:8">
      <c r="C2" s="144"/>
      <c r="D2" s="144"/>
      <c r="E2" s="144"/>
      <c r="F2" s="144"/>
      <c r="G2" s="144"/>
      <c r="H2" s="144"/>
    </row>
    <row r="3" spans="2:8" ht="13.5" customHeight="1">
      <c r="C3" s="144" t="s">
        <v>42</v>
      </c>
      <c r="D3" s="144"/>
      <c r="E3" s="144"/>
      <c r="F3" s="144"/>
      <c r="G3" s="144"/>
      <c r="H3" s="144"/>
    </row>
    <row r="4" spans="2:8" ht="5.25" hidden="1" customHeight="1"/>
    <row r="5" spans="2:8" ht="39.75" customHeight="1">
      <c r="B5" s="1"/>
      <c r="C5" s="31" t="s">
        <v>46</v>
      </c>
      <c r="D5" s="11" t="s">
        <v>1</v>
      </c>
      <c r="E5" s="12" t="s">
        <v>45</v>
      </c>
      <c r="F5" s="10" t="s">
        <v>2</v>
      </c>
      <c r="G5" s="12" t="s">
        <v>3</v>
      </c>
      <c r="H5" s="12" t="s">
        <v>4</v>
      </c>
    </row>
    <row r="6" spans="2:8" ht="24" customHeight="1">
      <c r="B6" s="165" t="s">
        <v>48</v>
      </c>
      <c r="C6" s="166"/>
      <c r="D6" s="19">
        <f>D7+D12+D13+D16+D20+D26+D31+D35+D39</f>
        <v>798424</v>
      </c>
      <c r="E6" s="19">
        <f>E7+E12+E13+E16+E20+E26+E31+E35+E39</f>
        <v>798424</v>
      </c>
      <c r="F6" s="19">
        <f>F7+F12+F13+F16+F20+F26+F31+F35+F39</f>
        <v>558282.60000000009</v>
      </c>
      <c r="G6" s="19">
        <f>F6/E6*100</f>
        <v>69.923073454705786</v>
      </c>
      <c r="H6" s="19">
        <f>F6/D6*100</f>
        <v>69.923073454705786</v>
      </c>
    </row>
    <row r="7" spans="2:8" ht="21.75" customHeight="1">
      <c r="B7" s="167" t="s">
        <v>49</v>
      </c>
      <c r="C7" s="168"/>
      <c r="D7" s="19">
        <f>D8+D9+D10+D11</f>
        <v>240904.5</v>
      </c>
      <c r="E7" s="19">
        <f>E8+E9+E10+E11</f>
        <v>240904.5</v>
      </c>
      <c r="F7" s="19">
        <f>F8+F9+F10+F11</f>
        <v>206434</v>
      </c>
      <c r="G7" s="19">
        <f t="shared" ref="G7:G40" si="0">F7/E7*100</f>
        <v>85.691217889246573</v>
      </c>
      <c r="H7" s="19">
        <f t="shared" ref="H7:H40" si="1">F7/D7*100</f>
        <v>85.691217889246573</v>
      </c>
    </row>
    <row r="8" spans="2:8" ht="25.5">
      <c r="B8" s="26"/>
      <c r="C8" s="29" t="s">
        <v>50</v>
      </c>
      <c r="D8" s="17">
        <v>221959.2</v>
      </c>
      <c r="E8" s="17">
        <v>221959.2</v>
      </c>
      <c r="F8" s="17">
        <v>188658.5</v>
      </c>
      <c r="G8" s="19">
        <f t="shared" si="0"/>
        <v>84.996927363227115</v>
      </c>
      <c r="H8" s="19">
        <f t="shared" si="1"/>
        <v>84.996927363227115</v>
      </c>
    </row>
    <row r="9" spans="2:8">
      <c r="B9" s="26"/>
      <c r="C9" s="29" t="s">
        <v>51</v>
      </c>
      <c r="D9" s="17">
        <v>3475.3</v>
      </c>
      <c r="E9" s="17">
        <v>3475.3</v>
      </c>
      <c r="F9" s="17">
        <v>3453.5</v>
      </c>
      <c r="G9" s="19">
        <f t="shared" si="0"/>
        <v>99.372716024515867</v>
      </c>
      <c r="H9" s="19">
        <f t="shared" si="1"/>
        <v>99.372716024515867</v>
      </c>
    </row>
    <row r="10" spans="2:8" ht="38.25">
      <c r="B10" s="26"/>
      <c r="C10" s="29" t="s">
        <v>52</v>
      </c>
      <c r="D10" s="17">
        <v>14620</v>
      </c>
      <c r="E10" s="17">
        <v>14620</v>
      </c>
      <c r="F10" s="17">
        <v>13663.3</v>
      </c>
      <c r="G10" s="19">
        <f t="shared" si="0"/>
        <v>93.45622435020519</v>
      </c>
      <c r="H10" s="19">
        <f t="shared" si="1"/>
        <v>93.45622435020519</v>
      </c>
    </row>
    <row r="11" spans="2:8" ht="38.25">
      <c r="B11" s="26"/>
      <c r="C11" s="29" t="s">
        <v>53</v>
      </c>
      <c r="D11" s="17">
        <v>850</v>
      </c>
      <c r="E11" s="17">
        <v>850</v>
      </c>
      <c r="F11" s="17">
        <v>658.7</v>
      </c>
      <c r="G11" s="19">
        <f t="shared" si="0"/>
        <v>77.494117647058829</v>
      </c>
      <c r="H11" s="19">
        <f t="shared" si="1"/>
        <v>77.494117647058829</v>
      </c>
    </row>
    <row r="12" spans="2:8">
      <c r="B12" s="169" t="s">
        <v>54</v>
      </c>
      <c r="C12" s="170"/>
      <c r="D12" s="17">
        <v>2000</v>
      </c>
      <c r="E12" s="17">
        <v>2000</v>
      </c>
      <c r="F12" s="17">
        <v>0</v>
      </c>
      <c r="G12" s="19">
        <f t="shared" si="0"/>
        <v>0</v>
      </c>
      <c r="H12" s="19">
        <f t="shared" si="1"/>
        <v>0</v>
      </c>
    </row>
    <row r="13" spans="2:8">
      <c r="B13" s="163" t="s">
        <v>75</v>
      </c>
      <c r="C13" s="164"/>
      <c r="D13" s="17">
        <f>D14+D15</f>
        <v>60456.100000000006</v>
      </c>
      <c r="E13" s="17">
        <f>E14+E15</f>
        <v>60456.100000000006</v>
      </c>
      <c r="F13" s="17">
        <f>F14+F15</f>
        <v>36912.300000000003</v>
      </c>
      <c r="G13" s="19">
        <f t="shared" si="0"/>
        <v>61.056369828685611</v>
      </c>
      <c r="H13" s="19">
        <f t="shared" si="1"/>
        <v>61.056369828685611</v>
      </c>
    </row>
    <row r="14" spans="2:8" ht="17.25" customHeight="1">
      <c r="B14" s="26"/>
      <c r="C14" s="29" t="s">
        <v>55</v>
      </c>
      <c r="D14" s="17">
        <v>66456.100000000006</v>
      </c>
      <c r="E14" s="17">
        <v>66456.100000000006</v>
      </c>
      <c r="F14" s="17">
        <v>55923.1</v>
      </c>
      <c r="G14" s="19">
        <f t="shared" si="0"/>
        <v>84.150439162093463</v>
      </c>
      <c r="H14" s="19">
        <f t="shared" si="1"/>
        <v>84.150439162093463</v>
      </c>
    </row>
    <row r="15" spans="2:8" ht="19.5" customHeight="1">
      <c r="B15" s="26"/>
      <c r="C15" s="29" t="s">
        <v>77</v>
      </c>
      <c r="D15" s="17">
        <v>-6000</v>
      </c>
      <c r="E15" s="17">
        <v>-6000</v>
      </c>
      <c r="F15" s="17">
        <v>-19010.8</v>
      </c>
      <c r="G15" s="19">
        <f t="shared" si="0"/>
        <v>316.84666666666669</v>
      </c>
      <c r="H15" s="19">
        <f t="shared" si="1"/>
        <v>316.84666666666669</v>
      </c>
    </row>
    <row r="16" spans="2:8" ht="21.75" customHeight="1">
      <c r="B16" s="159" t="s">
        <v>76</v>
      </c>
      <c r="C16" s="160"/>
      <c r="D16" s="17">
        <f>D17+D18+D19</f>
        <v>56800</v>
      </c>
      <c r="E16" s="17">
        <f>E17+E18+E19</f>
        <v>56800</v>
      </c>
      <c r="F16" s="17">
        <f>F17+F18+F19</f>
        <v>49560.5</v>
      </c>
      <c r="G16" s="19">
        <f t="shared" si="0"/>
        <v>87.254401408450704</v>
      </c>
      <c r="H16" s="19">
        <f t="shared" si="1"/>
        <v>87.254401408450704</v>
      </c>
    </row>
    <row r="17" spans="2:8" ht="17.25" customHeight="1">
      <c r="B17" s="26"/>
      <c r="C17" s="29" t="s">
        <v>56</v>
      </c>
      <c r="D17" s="17">
        <v>45000</v>
      </c>
      <c r="E17" s="17">
        <v>45000</v>
      </c>
      <c r="F17" s="17">
        <v>43900</v>
      </c>
      <c r="G17" s="19">
        <f t="shared" si="0"/>
        <v>97.555555555555557</v>
      </c>
      <c r="H17" s="19">
        <f t="shared" si="1"/>
        <v>97.555555555555557</v>
      </c>
    </row>
    <row r="18" spans="2:8" ht="16.5" customHeight="1">
      <c r="B18" s="26"/>
      <c r="C18" s="29" t="s">
        <v>57</v>
      </c>
      <c r="D18" s="17">
        <v>500</v>
      </c>
      <c r="E18" s="17">
        <v>500</v>
      </c>
      <c r="F18" s="17">
        <v>0</v>
      </c>
      <c r="G18" s="19">
        <f>F18/E18*100</f>
        <v>0</v>
      </c>
      <c r="H18" s="19">
        <f t="shared" si="1"/>
        <v>0</v>
      </c>
    </row>
    <row r="19" spans="2:8" s="2" customFormat="1" ht="27" customHeight="1">
      <c r="B19" s="27"/>
      <c r="C19" s="29" t="s">
        <v>58</v>
      </c>
      <c r="D19" s="17">
        <v>11300</v>
      </c>
      <c r="E19" s="17">
        <v>11300</v>
      </c>
      <c r="F19" s="17">
        <v>5660.5</v>
      </c>
      <c r="G19" s="19">
        <f t="shared" si="0"/>
        <v>50.092920353982294</v>
      </c>
      <c r="H19" s="19">
        <f t="shared" si="1"/>
        <v>50.092920353982294</v>
      </c>
    </row>
    <row r="20" spans="2:8" ht="25.5" customHeight="1">
      <c r="B20" s="161" t="s">
        <v>81</v>
      </c>
      <c r="C20" s="162"/>
      <c r="D20" s="17">
        <f>D21+D22+D23+D25</f>
        <v>259820.6</v>
      </c>
      <c r="E20" s="17">
        <f>E21+E22+E23+E25</f>
        <v>259820.6</v>
      </c>
      <c r="F20" s="17">
        <f>F21+F22+F23+F25</f>
        <v>139907.70000000001</v>
      </c>
      <c r="G20" s="19">
        <f t="shared" si="0"/>
        <v>53.847808834249477</v>
      </c>
      <c r="H20" s="19">
        <f>F20/D20*100</f>
        <v>53.847808834249477</v>
      </c>
    </row>
    <row r="21" spans="2:8" s="2" customFormat="1" ht="18.75" customHeight="1">
      <c r="B21" s="27"/>
      <c r="C21" s="29" t="s">
        <v>59</v>
      </c>
      <c r="D21" s="17">
        <v>117107.1</v>
      </c>
      <c r="E21" s="17">
        <v>117107.1</v>
      </c>
      <c r="F21" s="17">
        <v>21299</v>
      </c>
      <c r="G21" s="19">
        <f t="shared" si="0"/>
        <v>18.18762483231162</v>
      </c>
      <c r="H21" s="19">
        <f t="shared" si="1"/>
        <v>18.18762483231162</v>
      </c>
    </row>
    <row r="22" spans="2:8" s="2" customFormat="1" ht="18.75" customHeight="1">
      <c r="B22" s="27"/>
      <c r="C22" s="29" t="s">
        <v>60</v>
      </c>
      <c r="D22" s="17">
        <v>1435.5</v>
      </c>
      <c r="E22" s="17">
        <v>1435.5</v>
      </c>
      <c r="F22" s="17">
        <v>1304.5</v>
      </c>
      <c r="G22" s="19">
        <f t="shared" si="0"/>
        <v>90.874259839777082</v>
      </c>
      <c r="H22" s="19">
        <f t="shared" si="1"/>
        <v>90.874259839777082</v>
      </c>
    </row>
    <row r="23" spans="2:8" s="2" customFormat="1" ht="17.25" customHeight="1">
      <c r="B23" s="27"/>
      <c r="C23" s="29" t="s">
        <v>61</v>
      </c>
      <c r="D23" s="17">
        <v>60294</v>
      </c>
      <c r="E23" s="17">
        <v>60294</v>
      </c>
      <c r="F23" s="17">
        <v>43511.9</v>
      </c>
      <c r="G23" s="19">
        <f t="shared" si="0"/>
        <v>72.166218860914853</v>
      </c>
      <c r="H23" s="19">
        <f t="shared" si="1"/>
        <v>72.166218860914853</v>
      </c>
    </row>
    <row r="24" spans="2:8" ht="29.25" hidden="1" customHeight="1">
      <c r="B24" s="149"/>
      <c r="C24" s="150"/>
      <c r="D24" s="17"/>
      <c r="E24" s="17"/>
      <c r="F24" s="17"/>
      <c r="G24" s="19" t="e">
        <f t="shared" si="0"/>
        <v>#DIV/0!</v>
      </c>
      <c r="H24" s="19" t="e">
        <f t="shared" si="1"/>
        <v>#DIV/0!</v>
      </c>
    </row>
    <row r="25" spans="2:8" ht="36" customHeight="1">
      <c r="B25" s="26"/>
      <c r="C25" s="29" t="s">
        <v>62</v>
      </c>
      <c r="D25" s="19">
        <v>80984</v>
      </c>
      <c r="E25" s="19">
        <v>80984</v>
      </c>
      <c r="F25" s="19">
        <v>73792.3</v>
      </c>
      <c r="G25" s="19">
        <f t="shared" si="0"/>
        <v>91.119603872369865</v>
      </c>
      <c r="H25" s="19">
        <f t="shared" si="1"/>
        <v>91.119603872369865</v>
      </c>
    </row>
    <row r="26" spans="2:8">
      <c r="B26" s="151" t="s">
        <v>80</v>
      </c>
      <c r="C26" s="152"/>
      <c r="D26" s="23">
        <f>D27+D28+D29+D30</f>
        <v>41801</v>
      </c>
      <c r="E26" s="23">
        <f>E27+E28+E29+E30</f>
        <v>41801</v>
      </c>
      <c r="F26" s="22">
        <f>F27+F28+F29+F30</f>
        <v>33487.300000000003</v>
      </c>
      <c r="G26" s="19">
        <f t="shared" si="0"/>
        <v>80.111241357862255</v>
      </c>
      <c r="H26" s="19">
        <f t="shared" si="1"/>
        <v>80.111241357862255</v>
      </c>
    </row>
    <row r="27" spans="2:8">
      <c r="B27" s="26"/>
      <c r="C27" s="29" t="s">
        <v>63</v>
      </c>
      <c r="D27" s="23">
        <v>2250</v>
      </c>
      <c r="E27" s="23">
        <v>2250</v>
      </c>
      <c r="F27" s="22">
        <v>208.2</v>
      </c>
      <c r="G27" s="19">
        <f t="shared" si="0"/>
        <v>9.2533333333333321</v>
      </c>
      <c r="H27" s="19">
        <f t="shared" si="1"/>
        <v>9.2533333333333321</v>
      </c>
    </row>
    <row r="28" spans="2:8">
      <c r="B28" s="26"/>
      <c r="C28" s="29" t="s">
        <v>64</v>
      </c>
      <c r="D28" s="23">
        <v>5111</v>
      </c>
      <c r="E28" s="23">
        <v>5111</v>
      </c>
      <c r="F28" s="22">
        <v>4985.1000000000004</v>
      </c>
      <c r="G28" s="19">
        <f t="shared" si="0"/>
        <v>97.536685580121315</v>
      </c>
      <c r="H28" s="19">
        <f t="shared" si="1"/>
        <v>97.536685580121315</v>
      </c>
    </row>
    <row r="29" spans="2:8" ht="18" customHeight="1">
      <c r="B29" s="26"/>
      <c r="C29" s="29" t="s">
        <v>65</v>
      </c>
      <c r="D29" s="23">
        <v>28000</v>
      </c>
      <c r="E29" s="23">
        <v>28000</v>
      </c>
      <c r="F29" s="22">
        <v>26900</v>
      </c>
      <c r="G29" s="19">
        <f t="shared" si="0"/>
        <v>96.071428571428569</v>
      </c>
      <c r="H29" s="19">
        <f t="shared" si="1"/>
        <v>96.071428571428569</v>
      </c>
    </row>
    <row r="30" spans="2:8">
      <c r="B30" s="26"/>
      <c r="C30" s="29" t="s">
        <v>66</v>
      </c>
      <c r="D30" s="23">
        <v>6440</v>
      </c>
      <c r="E30" s="23">
        <v>6440</v>
      </c>
      <c r="F30" s="22">
        <v>1394</v>
      </c>
      <c r="G30" s="19">
        <f>F30/E30*100</f>
        <v>21.645962732919255</v>
      </c>
      <c r="H30" s="19">
        <f t="shared" si="1"/>
        <v>21.645962732919255</v>
      </c>
    </row>
    <row r="31" spans="2:8">
      <c r="B31" s="157" t="s">
        <v>67</v>
      </c>
      <c r="C31" s="158"/>
      <c r="D31" s="23">
        <f>D32+D33+D34</f>
        <v>115862</v>
      </c>
      <c r="E31" s="23">
        <f>E32+E33+E34</f>
        <v>115862</v>
      </c>
      <c r="F31" s="22">
        <f>F32+F33+F34</f>
        <v>87544.5</v>
      </c>
      <c r="G31" s="19">
        <f t="shared" si="0"/>
        <v>75.559286047194078</v>
      </c>
      <c r="H31" s="19">
        <f>F31/D31*100</f>
        <v>75.559286047194078</v>
      </c>
    </row>
    <row r="32" spans="2:8">
      <c r="B32" s="26"/>
      <c r="C32" s="29" t="s">
        <v>68</v>
      </c>
      <c r="D32" s="23">
        <v>69575</v>
      </c>
      <c r="E32" s="23">
        <v>69575</v>
      </c>
      <c r="F32" s="22">
        <v>43512.6</v>
      </c>
      <c r="G32" s="19">
        <f t="shared" si="0"/>
        <v>62.540567732662588</v>
      </c>
      <c r="H32" s="19">
        <f t="shared" si="1"/>
        <v>62.540567732662588</v>
      </c>
    </row>
    <row r="33" spans="2:8">
      <c r="B33" s="28"/>
      <c r="C33" s="29" t="s">
        <v>69</v>
      </c>
      <c r="D33" s="23">
        <v>600</v>
      </c>
      <c r="E33" s="23">
        <v>600</v>
      </c>
      <c r="F33" s="22">
        <v>300</v>
      </c>
      <c r="G33" s="19">
        <f t="shared" si="0"/>
        <v>50</v>
      </c>
      <c r="H33" s="19">
        <f t="shared" si="1"/>
        <v>50</v>
      </c>
    </row>
    <row r="34" spans="2:8">
      <c r="B34" s="28"/>
      <c r="C34" s="29" t="s">
        <v>70</v>
      </c>
      <c r="D34" s="23">
        <v>45687</v>
      </c>
      <c r="E34" s="23">
        <v>45687</v>
      </c>
      <c r="F34" s="22">
        <v>43731.9</v>
      </c>
      <c r="G34" s="19">
        <f t="shared" si="0"/>
        <v>95.720664521636351</v>
      </c>
      <c r="H34" s="19">
        <f t="shared" si="1"/>
        <v>95.720664521636351</v>
      </c>
    </row>
    <row r="35" spans="2:8" ht="17.25" customHeight="1">
      <c r="B35" s="153" t="s">
        <v>78</v>
      </c>
      <c r="C35" s="154"/>
      <c r="D35" s="23">
        <f>D36+D37+D38</f>
        <v>6175</v>
      </c>
      <c r="E35" s="23">
        <f>E36+E37+E38</f>
        <v>6175</v>
      </c>
      <c r="F35" s="22">
        <f>F36+F37+F38</f>
        <v>4436.3</v>
      </c>
      <c r="G35" s="19">
        <f t="shared" si="0"/>
        <v>71.842914979757083</v>
      </c>
      <c r="H35" s="19">
        <f t="shared" si="1"/>
        <v>71.842914979757083</v>
      </c>
    </row>
    <row r="36" spans="2:8">
      <c r="B36" s="26"/>
      <c r="C36" s="29" t="s">
        <v>73</v>
      </c>
      <c r="D36" s="23">
        <v>250</v>
      </c>
      <c r="E36" s="23">
        <v>250</v>
      </c>
      <c r="F36" s="22">
        <v>100</v>
      </c>
      <c r="G36" s="19">
        <f t="shared" si="0"/>
        <v>40</v>
      </c>
      <c r="H36" s="19">
        <f t="shared" si="1"/>
        <v>40</v>
      </c>
    </row>
    <row r="37" spans="2:8">
      <c r="B37" s="26"/>
      <c r="C37" s="29" t="s">
        <v>71</v>
      </c>
      <c r="D37" s="23">
        <v>2925</v>
      </c>
      <c r="E37" s="23">
        <v>2925</v>
      </c>
      <c r="F37" s="22">
        <v>2890</v>
      </c>
      <c r="G37" s="19">
        <f t="shared" si="0"/>
        <v>98.803418803418808</v>
      </c>
      <c r="H37" s="19">
        <f t="shared" si="1"/>
        <v>98.803418803418808</v>
      </c>
    </row>
    <row r="38" spans="2:8" ht="23.25" customHeight="1">
      <c r="B38" s="26"/>
      <c r="C38" s="29" t="s">
        <v>72</v>
      </c>
      <c r="D38" s="23">
        <v>3000</v>
      </c>
      <c r="E38" s="23">
        <v>3000</v>
      </c>
      <c r="F38" s="22">
        <v>1446.3</v>
      </c>
      <c r="G38" s="19">
        <f t="shared" si="0"/>
        <v>48.209999999999994</v>
      </c>
      <c r="H38" s="19">
        <f t="shared" si="1"/>
        <v>48.209999999999994</v>
      </c>
    </row>
    <row r="39" spans="2:8" ht="24.75" customHeight="1">
      <c r="B39" s="155" t="s">
        <v>79</v>
      </c>
      <c r="C39" s="156"/>
      <c r="D39" s="23">
        <f>D40</f>
        <v>14604.8</v>
      </c>
      <c r="E39" s="23">
        <f>E40</f>
        <v>14604.8</v>
      </c>
      <c r="F39" s="22">
        <f>F40</f>
        <v>0</v>
      </c>
      <c r="G39" s="19">
        <f t="shared" si="0"/>
        <v>0</v>
      </c>
      <c r="H39" s="19">
        <f t="shared" si="1"/>
        <v>0</v>
      </c>
    </row>
    <row r="40" spans="2:8" ht="18.75" customHeight="1">
      <c r="B40" s="26"/>
      <c r="C40" s="30" t="s">
        <v>74</v>
      </c>
      <c r="D40" s="23">
        <v>14604.8</v>
      </c>
      <c r="E40" s="23">
        <v>14604.8</v>
      </c>
      <c r="F40" s="22">
        <v>0</v>
      </c>
      <c r="G40" s="19">
        <f t="shared" si="0"/>
        <v>0</v>
      </c>
      <c r="H40" s="19">
        <f t="shared" si="1"/>
        <v>0</v>
      </c>
    </row>
  </sheetData>
  <mergeCells count="13">
    <mergeCell ref="B16:C16"/>
    <mergeCell ref="B20:C20"/>
    <mergeCell ref="B13:C13"/>
    <mergeCell ref="C1:H2"/>
    <mergeCell ref="C3:H3"/>
    <mergeCell ref="B6:C6"/>
    <mergeCell ref="B7:C7"/>
    <mergeCell ref="B12:C12"/>
    <mergeCell ref="B24:C24"/>
    <mergeCell ref="B26:C26"/>
    <mergeCell ref="B35:C35"/>
    <mergeCell ref="B39:C39"/>
    <mergeCell ref="B31:C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44"/>
  <sheetViews>
    <sheetView topLeftCell="A2" workbookViewId="0">
      <selection activeCell="K18" sqref="K18"/>
    </sheetView>
  </sheetViews>
  <sheetFormatPr defaultRowHeight="15"/>
  <cols>
    <col min="1" max="1" width="3.7109375" customWidth="1"/>
    <col min="2" max="2" width="4.140625" customWidth="1"/>
    <col min="3" max="3" width="40.5703125" customWidth="1"/>
    <col min="4" max="4" width="9.85546875" customWidth="1"/>
    <col min="5" max="5" width="9.42578125" customWidth="1"/>
    <col min="6" max="6" width="9.140625" customWidth="1"/>
    <col min="7" max="7" width="7.7109375" customWidth="1"/>
    <col min="8" max="8" width="6.5703125" customWidth="1"/>
  </cols>
  <sheetData>
    <row r="1" spans="2:8" hidden="1">
      <c r="C1" s="144" t="s">
        <v>113</v>
      </c>
      <c r="D1" s="144"/>
      <c r="E1" s="144"/>
      <c r="F1" s="144"/>
      <c r="G1" s="144"/>
      <c r="H1" s="144"/>
    </row>
    <row r="2" spans="2:8">
      <c r="C2" s="144"/>
      <c r="D2" s="144"/>
      <c r="E2" s="144"/>
      <c r="F2" s="144"/>
      <c r="G2" s="144"/>
      <c r="H2" s="144"/>
    </row>
    <row r="3" spans="2:8" ht="13.5" customHeight="1">
      <c r="C3" s="144" t="s">
        <v>84</v>
      </c>
      <c r="D3" s="144"/>
      <c r="E3" s="144"/>
      <c r="F3" s="144"/>
      <c r="G3" s="144"/>
      <c r="H3" s="144"/>
    </row>
    <row r="4" spans="2:8" ht="5.25" hidden="1" customHeight="1"/>
    <row r="5" spans="2:8" ht="33" customHeight="1">
      <c r="B5" s="1"/>
      <c r="C5" s="31" t="s">
        <v>0</v>
      </c>
      <c r="D5" s="40" t="s">
        <v>1</v>
      </c>
      <c r="E5" s="41" t="s">
        <v>45</v>
      </c>
      <c r="F5" s="24" t="s">
        <v>2</v>
      </c>
      <c r="G5" s="40" t="s">
        <v>3</v>
      </c>
      <c r="H5" s="40" t="s">
        <v>4</v>
      </c>
    </row>
    <row r="6" spans="2:8" ht="24" customHeight="1">
      <c r="B6" s="145" t="s">
        <v>5</v>
      </c>
      <c r="C6" s="146"/>
      <c r="D6" s="19">
        <f>D7+D33+D39+D24</f>
        <v>570706.07000000007</v>
      </c>
      <c r="E6" s="19">
        <f>E7+E33+E39+E24</f>
        <v>137611.68</v>
      </c>
      <c r="F6" s="19">
        <f>F7+F33+F39+F24</f>
        <v>137440.5</v>
      </c>
      <c r="G6" s="19">
        <f>F6/E6*100</f>
        <v>99.875606489216622</v>
      </c>
      <c r="H6" s="19">
        <f>F6/D6*100</f>
        <v>24.082536917821812</v>
      </c>
    </row>
    <row r="7" spans="2:8" ht="24" customHeight="1">
      <c r="B7" s="147" t="s">
        <v>28</v>
      </c>
      <c r="C7" s="148"/>
      <c r="D7" s="19">
        <f>D8+D9+D10+D19+D21+D25</f>
        <v>178477.4</v>
      </c>
      <c r="E7" s="19">
        <f>E8+E9+E10+E19+E21+E25</f>
        <v>39720</v>
      </c>
      <c r="F7" s="19">
        <f>F8+F9+F10+F19+F21+F25+F42</f>
        <v>39748.799999999996</v>
      </c>
      <c r="G7" s="19">
        <f t="shared" ref="G7:G44" si="0">F7/E7*100</f>
        <v>100.07250755287006</v>
      </c>
      <c r="H7" s="19">
        <f t="shared" ref="H7:H44" si="1">F7/D7*100</f>
        <v>22.271055046745413</v>
      </c>
    </row>
    <row r="8" spans="2:8">
      <c r="B8" s="1"/>
      <c r="C8" s="3" t="s">
        <v>6</v>
      </c>
      <c r="D8" s="17">
        <v>22489</v>
      </c>
      <c r="E8" s="17">
        <v>5500</v>
      </c>
      <c r="F8" s="17">
        <v>2373.6999999999998</v>
      </c>
      <c r="G8" s="19">
        <f t="shared" si="0"/>
        <v>43.158181818181809</v>
      </c>
      <c r="H8" s="19">
        <f t="shared" si="1"/>
        <v>10.554937969674063</v>
      </c>
    </row>
    <row r="9" spans="2:8">
      <c r="B9" s="1"/>
      <c r="C9" s="3" t="s">
        <v>7</v>
      </c>
      <c r="D9" s="17">
        <v>53423.4</v>
      </c>
      <c r="E9" s="17">
        <v>12300</v>
      </c>
      <c r="F9" s="17">
        <v>18047.599999999999</v>
      </c>
      <c r="G9" s="19">
        <f t="shared" si="0"/>
        <v>146.72845528455284</v>
      </c>
      <c r="H9" s="19">
        <f t="shared" si="1"/>
        <v>33.78220030922779</v>
      </c>
    </row>
    <row r="10" spans="2:8">
      <c r="B10" s="147" t="s">
        <v>8</v>
      </c>
      <c r="C10" s="148"/>
      <c r="D10" s="17">
        <f>D11+D12+D13+D14+D15+D16+D17+D18</f>
        <v>4465</v>
      </c>
      <c r="E10" s="17">
        <f>E11+E12+E13+E14+E15+E16+E17+E18</f>
        <v>925</v>
      </c>
      <c r="F10" s="17">
        <f>F11+F12+F13+F14+F15+F16+F17+F18</f>
        <v>1944.3</v>
      </c>
      <c r="G10" s="19">
        <f t="shared" si="0"/>
        <v>210.19459459459458</v>
      </c>
      <c r="H10" s="19">
        <f t="shared" si="1"/>
        <v>43.545352743561025</v>
      </c>
    </row>
    <row r="11" spans="2:8">
      <c r="B11" s="1"/>
      <c r="C11" s="3" t="s">
        <v>9</v>
      </c>
      <c r="D11" s="17">
        <v>300</v>
      </c>
      <c r="E11" s="17">
        <v>50</v>
      </c>
      <c r="F11" s="17">
        <v>115</v>
      </c>
      <c r="G11" s="19">
        <f t="shared" si="0"/>
        <v>229.99999999999997</v>
      </c>
      <c r="H11" s="19">
        <f t="shared" si="1"/>
        <v>38.333333333333336</v>
      </c>
    </row>
    <row r="12" spans="2:8">
      <c r="B12" s="1"/>
      <c r="C12" s="3" t="s">
        <v>10</v>
      </c>
      <c r="D12" s="17">
        <v>70</v>
      </c>
      <c r="E12" s="17">
        <v>5</v>
      </c>
      <c r="F12" s="17">
        <v>10</v>
      </c>
      <c r="G12" s="19">
        <f t="shared" si="0"/>
        <v>200</v>
      </c>
      <c r="H12" s="19">
        <f t="shared" si="1"/>
        <v>14.285714285714285</v>
      </c>
    </row>
    <row r="13" spans="2:8" ht="26.25" customHeight="1">
      <c r="B13" s="1"/>
      <c r="C13" s="5" t="s">
        <v>26</v>
      </c>
      <c r="D13" s="17">
        <v>1000</v>
      </c>
      <c r="E13" s="17">
        <v>250</v>
      </c>
      <c r="F13" s="17">
        <v>749.8</v>
      </c>
      <c r="G13" s="19">
        <f t="shared" si="0"/>
        <v>299.91999999999996</v>
      </c>
      <c r="H13" s="19">
        <f t="shared" si="1"/>
        <v>74.97999999999999</v>
      </c>
    </row>
    <row r="14" spans="2:8" ht="42" customHeight="1">
      <c r="B14" s="1"/>
      <c r="C14" s="4" t="s">
        <v>12</v>
      </c>
      <c r="D14" s="17">
        <v>100</v>
      </c>
      <c r="E14" s="17">
        <v>50</v>
      </c>
      <c r="F14" s="17">
        <v>50</v>
      </c>
      <c r="G14" s="19">
        <f t="shared" si="0"/>
        <v>100</v>
      </c>
      <c r="H14" s="19">
        <f t="shared" si="1"/>
        <v>50</v>
      </c>
    </row>
    <row r="15" spans="2:8" ht="27.75" customHeight="1">
      <c r="B15" s="1"/>
      <c r="C15" s="5" t="s">
        <v>11</v>
      </c>
      <c r="D15" s="17">
        <v>2460</v>
      </c>
      <c r="E15" s="17">
        <v>450</v>
      </c>
      <c r="F15" s="17">
        <v>966.5</v>
      </c>
      <c r="G15" s="19">
        <f t="shared" si="0"/>
        <v>214.77777777777777</v>
      </c>
      <c r="H15" s="19">
        <f t="shared" si="1"/>
        <v>39.288617886178862</v>
      </c>
    </row>
    <row r="16" spans="2:8" s="2" customFormat="1" ht="39.75" customHeight="1">
      <c r="B16" s="3"/>
      <c r="C16" s="5" t="s">
        <v>13</v>
      </c>
      <c r="D16" s="17">
        <v>100</v>
      </c>
      <c r="E16" s="17">
        <v>0</v>
      </c>
      <c r="F16" s="17">
        <v>0</v>
      </c>
      <c r="G16" s="19">
        <v>0</v>
      </c>
      <c r="H16" s="19">
        <f t="shared" si="1"/>
        <v>0</v>
      </c>
    </row>
    <row r="17" spans="2:8" ht="18.75" customHeight="1">
      <c r="B17" s="1"/>
      <c r="C17" s="3" t="s">
        <v>27</v>
      </c>
      <c r="D17" s="17">
        <v>335</v>
      </c>
      <c r="E17" s="17">
        <v>70</v>
      </c>
      <c r="F17" s="17">
        <v>53</v>
      </c>
      <c r="G17" s="19">
        <f t="shared" si="0"/>
        <v>75.714285714285708</v>
      </c>
      <c r="H17" s="19">
        <f t="shared" si="1"/>
        <v>15.82089552238806</v>
      </c>
    </row>
    <row r="18" spans="2:8" s="2" customFormat="1" ht="41.25" customHeight="1">
      <c r="B18" s="3"/>
      <c r="C18" s="5" t="s">
        <v>14</v>
      </c>
      <c r="D18" s="23">
        <v>100</v>
      </c>
      <c r="E18" s="23">
        <v>50</v>
      </c>
      <c r="F18" s="17">
        <v>0</v>
      </c>
      <c r="G18" s="19">
        <f t="shared" si="0"/>
        <v>0</v>
      </c>
      <c r="H18" s="19">
        <f t="shared" si="1"/>
        <v>0</v>
      </c>
    </row>
    <row r="19" spans="2:8" ht="21.75" customHeight="1">
      <c r="B19" s="171" t="s">
        <v>43</v>
      </c>
      <c r="C19" s="172"/>
      <c r="D19" s="23">
        <v>1700</v>
      </c>
      <c r="E19" s="23">
        <v>300</v>
      </c>
      <c r="F19" s="17">
        <v>1047.3</v>
      </c>
      <c r="G19" s="19">
        <f t="shared" si="0"/>
        <v>349.09999999999997</v>
      </c>
      <c r="H19" s="19">
        <f t="shared" si="1"/>
        <v>61.60588235294118</v>
      </c>
    </row>
    <row r="20" spans="2:8" ht="29.25" hidden="1" customHeight="1">
      <c r="B20" s="171" t="s">
        <v>33</v>
      </c>
      <c r="C20" s="172"/>
      <c r="D20" s="23"/>
      <c r="E20" s="23"/>
      <c r="F20" s="17"/>
      <c r="G20" s="19" t="e">
        <f t="shared" si="0"/>
        <v>#DIV/0!</v>
      </c>
      <c r="H20" s="19" t="e">
        <f t="shared" si="1"/>
        <v>#DIV/0!</v>
      </c>
    </row>
    <row r="21" spans="2:8" ht="18" customHeight="1">
      <c r="B21" s="171" t="s">
        <v>32</v>
      </c>
      <c r="C21" s="172"/>
      <c r="D21" s="23">
        <f>D22+D23</f>
        <v>57000</v>
      </c>
      <c r="E21" s="23">
        <f>E22+E23</f>
        <v>13500</v>
      </c>
      <c r="F21" s="17">
        <f>F22+F23</f>
        <v>7753.9</v>
      </c>
      <c r="G21" s="19">
        <f t="shared" si="0"/>
        <v>57.436296296296298</v>
      </c>
      <c r="H21" s="19">
        <f t="shared" si="1"/>
        <v>13.603333333333333</v>
      </c>
    </row>
    <row r="22" spans="2:8" ht="39" customHeight="1">
      <c r="B22" s="1"/>
      <c r="C22" s="6" t="s">
        <v>15</v>
      </c>
      <c r="D22" s="22">
        <v>51000</v>
      </c>
      <c r="E22" s="22">
        <v>12500</v>
      </c>
      <c r="F22" s="19">
        <v>5942.9</v>
      </c>
      <c r="G22" s="19">
        <f t="shared" si="0"/>
        <v>47.543199999999999</v>
      </c>
      <c r="H22" s="19">
        <f t="shared" si="1"/>
        <v>11.652745098039215</v>
      </c>
    </row>
    <row r="23" spans="2:8" ht="31.5" customHeight="1" thickBot="1">
      <c r="B23" s="1"/>
      <c r="C23" s="7" t="s">
        <v>85</v>
      </c>
      <c r="D23" s="22">
        <v>6000</v>
      </c>
      <c r="E23" s="22">
        <v>1000</v>
      </c>
      <c r="F23" s="22">
        <v>1811</v>
      </c>
      <c r="G23" s="19">
        <f t="shared" si="0"/>
        <v>181.1</v>
      </c>
      <c r="H23" s="19">
        <f t="shared" si="1"/>
        <v>30.183333333333334</v>
      </c>
    </row>
    <row r="24" spans="2:8">
      <c r="B24" s="140" t="s">
        <v>19</v>
      </c>
      <c r="C24" s="141"/>
      <c r="D24" s="23">
        <v>3475.27</v>
      </c>
      <c r="E24" s="23">
        <v>855</v>
      </c>
      <c r="F24" s="24">
        <v>695.1</v>
      </c>
      <c r="G24" s="19">
        <f t="shared" si="0"/>
        <v>81.298245614035096</v>
      </c>
      <c r="H24" s="19">
        <f t="shared" si="1"/>
        <v>20.001323638163367</v>
      </c>
    </row>
    <row r="25" spans="2:8">
      <c r="B25" s="138" t="s">
        <v>18</v>
      </c>
      <c r="C25" s="139"/>
      <c r="D25" s="25">
        <f>D26+D27+D28+D29+D30+D31+D32</f>
        <v>39400</v>
      </c>
      <c r="E25" s="25">
        <f>E26+E27+E28+E29+E30+E31+E32</f>
        <v>7195</v>
      </c>
      <c r="F25" s="22">
        <f>F26+F27+F28+F29+F30+F31+F32</f>
        <v>4866.2</v>
      </c>
      <c r="G25" s="22">
        <f t="shared" si="0"/>
        <v>67.633078526754687</v>
      </c>
      <c r="H25" s="22">
        <f t="shared" si="1"/>
        <v>12.350761421319795</v>
      </c>
    </row>
    <row r="26" spans="2:8" ht="24.75" customHeight="1">
      <c r="B26" s="1"/>
      <c r="C26" s="5" t="s">
        <v>38</v>
      </c>
      <c r="D26" s="23">
        <v>250</v>
      </c>
      <c r="E26" s="23">
        <v>25</v>
      </c>
      <c r="F26" s="22">
        <v>104</v>
      </c>
      <c r="G26" s="22">
        <f t="shared" si="0"/>
        <v>416</v>
      </c>
      <c r="H26" s="22">
        <f t="shared" si="1"/>
        <v>41.6</v>
      </c>
    </row>
    <row r="27" spans="2:8">
      <c r="B27" s="1"/>
      <c r="C27" s="3" t="s">
        <v>34</v>
      </c>
      <c r="D27" s="23">
        <v>18000</v>
      </c>
      <c r="E27" s="23">
        <v>3500</v>
      </c>
      <c r="F27" s="22">
        <v>1900.4</v>
      </c>
      <c r="G27" s="22">
        <f t="shared" si="0"/>
        <v>54.297142857142852</v>
      </c>
      <c r="H27" s="22">
        <f t="shared" si="1"/>
        <v>10.557777777777778</v>
      </c>
    </row>
    <row r="28" spans="2:8">
      <c r="B28" s="1"/>
      <c r="C28" s="16" t="s">
        <v>37</v>
      </c>
      <c r="D28" s="23">
        <v>1600</v>
      </c>
      <c r="E28" s="23">
        <v>250</v>
      </c>
      <c r="F28" s="22">
        <v>381</v>
      </c>
      <c r="G28" s="22">
        <f t="shared" si="0"/>
        <v>152.4</v>
      </c>
      <c r="H28" s="22">
        <f t="shared" si="1"/>
        <v>23.8125</v>
      </c>
    </row>
    <row r="29" spans="2:8">
      <c r="B29" s="1"/>
      <c r="C29" s="16" t="s">
        <v>35</v>
      </c>
      <c r="D29" s="23">
        <v>12000</v>
      </c>
      <c r="E29" s="23">
        <v>1200</v>
      </c>
      <c r="F29" s="22">
        <v>1094.8</v>
      </c>
      <c r="G29" s="22">
        <f t="shared" si="0"/>
        <v>91.233333333333334</v>
      </c>
      <c r="H29" s="22">
        <f t="shared" si="1"/>
        <v>9.1233333333333331</v>
      </c>
    </row>
    <row r="30" spans="2:8">
      <c r="B30" s="1"/>
      <c r="C30" s="16" t="s">
        <v>36</v>
      </c>
      <c r="D30" s="23">
        <v>6500</v>
      </c>
      <c r="E30" s="23">
        <v>2000</v>
      </c>
      <c r="F30" s="22">
        <v>486</v>
      </c>
      <c r="G30" s="22">
        <f t="shared" si="0"/>
        <v>24.3</v>
      </c>
      <c r="H30" s="22">
        <f t="shared" si="1"/>
        <v>7.476923076923077</v>
      </c>
    </row>
    <row r="31" spans="2:8">
      <c r="B31" s="1"/>
      <c r="C31" s="16" t="s">
        <v>39</v>
      </c>
      <c r="D31" s="23">
        <v>50</v>
      </c>
      <c r="E31" s="23">
        <v>20</v>
      </c>
      <c r="F31" s="22">
        <v>0</v>
      </c>
      <c r="G31" s="22">
        <f t="shared" si="0"/>
        <v>0</v>
      </c>
      <c r="H31" s="22">
        <f t="shared" si="1"/>
        <v>0</v>
      </c>
    </row>
    <row r="32" spans="2:8" ht="28.5" customHeight="1">
      <c r="B32" s="18"/>
      <c r="C32" s="6" t="s">
        <v>17</v>
      </c>
      <c r="D32" s="23">
        <v>1000</v>
      </c>
      <c r="E32" s="23">
        <v>200</v>
      </c>
      <c r="F32" s="22">
        <v>900</v>
      </c>
      <c r="G32" s="22">
        <f t="shared" si="0"/>
        <v>450</v>
      </c>
      <c r="H32" s="22">
        <f t="shared" si="1"/>
        <v>90</v>
      </c>
    </row>
    <row r="33" spans="2:8" ht="29.25" customHeight="1">
      <c r="B33" s="142" t="s">
        <v>20</v>
      </c>
      <c r="C33" s="143"/>
      <c r="D33" s="23">
        <f>D34+D35+D36+D37+D38</f>
        <v>388753.4</v>
      </c>
      <c r="E33" s="23">
        <f>E34+E35+E36+E37+E38</f>
        <v>97036.68</v>
      </c>
      <c r="F33" s="22">
        <f>F34+F35+F36+F37+F38</f>
        <v>96996.599999999991</v>
      </c>
      <c r="G33" s="22">
        <f t="shared" si="0"/>
        <v>99.958696031232719</v>
      </c>
      <c r="H33" s="22">
        <f t="shared" si="1"/>
        <v>24.950675672547167</v>
      </c>
    </row>
    <row r="34" spans="2:8">
      <c r="B34" s="1"/>
      <c r="C34" s="5" t="s">
        <v>44</v>
      </c>
      <c r="D34" s="23">
        <v>385719.5</v>
      </c>
      <c r="E34" s="23">
        <v>96429.9</v>
      </c>
      <c r="F34" s="22">
        <v>96429.9</v>
      </c>
      <c r="G34" s="22">
        <f t="shared" si="0"/>
        <v>100</v>
      </c>
      <c r="H34" s="22">
        <f t="shared" si="1"/>
        <v>25.000006481393861</v>
      </c>
    </row>
    <row r="35" spans="2:8" ht="42.75" hidden="1">
      <c r="B35" s="1"/>
      <c r="C35" s="9" t="s">
        <v>21</v>
      </c>
      <c r="D35" s="23">
        <v>0</v>
      </c>
      <c r="E35" s="23">
        <v>0</v>
      </c>
      <c r="F35" s="22">
        <v>0</v>
      </c>
      <c r="G35" s="22" t="e">
        <f t="shared" si="0"/>
        <v>#DIV/0!</v>
      </c>
      <c r="H35" s="22" t="e">
        <f t="shared" si="1"/>
        <v>#DIV/0!</v>
      </c>
    </row>
    <row r="36" spans="2:8" hidden="1">
      <c r="B36" s="1"/>
      <c r="C36" s="3" t="s">
        <v>22</v>
      </c>
      <c r="D36" s="23">
        <v>0</v>
      </c>
      <c r="E36" s="23">
        <v>0</v>
      </c>
      <c r="F36" s="22">
        <v>0</v>
      </c>
      <c r="G36" s="22" t="e">
        <f t="shared" si="0"/>
        <v>#DIV/0!</v>
      </c>
      <c r="H36" s="22" t="e">
        <f t="shared" si="1"/>
        <v>#DIV/0!</v>
      </c>
    </row>
    <row r="37" spans="2:8">
      <c r="B37" s="1"/>
      <c r="C37" s="3" t="s">
        <v>29</v>
      </c>
      <c r="D37" s="23">
        <v>3033.9</v>
      </c>
      <c r="E37" s="23">
        <v>606.78</v>
      </c>
      <c r="F37" s="22">
        <v>566.70000000000005</v>
      </c>
      <c r="G37" s="22">
        <f t="shared" si="0"/>
        <v>93.394640561653333</v>
      </c>
      <c r="H37" s="22">
        <f t="shared" si="1"/>
        <v>18.678928112330663</v>
      </c>
    </row>
    <row r="38" spans="2:8" ht="31.5" hidden="1" customHeight="1">
      <c r="B38" s="1"/>
      <c r="C38" s="14" t="s">
        <v>24</v>
      </c>
      <c r="D38" s="23">
        <v>0</v>
      </c>
      <c r="E38" s="23">
        <v>0</v>
      </c>
      <c r="F38" s="22"/>
      <c r="G38" s="22" t="e">
        <f t="shared" si="0"/>
        <v>#DIV/0!</v>
      </c>
      <c r="H38" s="22" t="e">
        <f t="shared" si="1"/>
        <v>#DIV/0!</v>
      </c>
    </row>
    <row r="39" spans="2:8" ht="23.25" hidden="1" customHeight="1">
      <c r="B39" s="136" t="s">
        <v>30</v>
      </c>
      <c r="C39" s="137"/>
      <c r="D39" s="23">
        <f>D40</f>
        <v>0</v>
      </c>
      <c r="E39" s="23">
        <f>E40</f>
        <v>0</v>
      </c>
      <c r="F39" s="22">
        <f>F40</f>
        <v>0</v>
      </c>
      <c r="G39" s="22" t="e">
        <f t="shared" si="0"/>
        <v>#DIV/0!</v>
      </c>
      <c r="H39" s="22" t="e">
        <f t="shared" si="1"/>
        <v>#DIV/0!</v>
      </c>
    </row>
    <row r="40" spans="2:8" ht="18.75" hidden="1" customHeight="1">
      <c r="B40" s="15"/>
      <c r="C40" s="2" t="s">
        <v>25</v>
      </c>
      <c r="D40" s="23">
        <v>0</v>
      </c>
      <c r="E40" s="23">
        <v>0</v>
      </c>
      <c r="F40" s="22"/>
      <c r="G40" s="22" t="e">
        <f t="shared" si="0"/>
        <v>#DIV/0!</v>
      </c>
      <c r="H40" s="22" t="e">
        <f t="shared" si="1"/>
        <v>#DIV/0!</v>
      </c>
    </row>
    <row r="41" spans="2:8" ht="43.5" hidden="1">
      <c r="B41" s="1"/>
      <c r="C41" s="5" t="s">
        <v>23</v>
      </c>
      <c r="D41" s="23">
        <v>0</v>
      </c>
      <c r="E41" s="23">
        <v>0</v>
      </c>
      <c r="F41" s="22"/>
      <c r="G41" s="22" t="e">
        <f t="shared" si="0"/>
        <v>#DIV/0!</v>
      </c>
      <c r="H41" s="22" t="e">
        <f t="shared" si="1"/>
        <v>#DIV/0!</v>
      </c>
    </row>
    <row r="42" spans="2:8">
      <c r="B42" s="1"/>
      <c r="C42" s="3" t="s">
        <v>40</v>
      </c>
      <c r="D42" s="24"/>
      <c r="E42" s="24"/>
      <c r="F42" s="22">
        <v>3715.8</v>
      </c>
      <c r="G42" s="22"/>
      <c r="H42" s="22"/>
    </row>
    <row r="43" spans="2:8">
      <c r="B43" s="1"/>
      <c r="C43" s="3" t="s">
        <v>82</v>
      </c>
      <c r="D43" s="24">
        <v>146320.70000000001</v>
      </c>
      <c r="E43" s="24">
        <v>146320.70000000001</v>
      </c>
      <c r="F43" s="24">
        <v>146320.70000000001</v>
      </c>
      <c r="G43" s="22">
        <f t="shared" si="0"/>
        <v>100</v>
      </c>
      <c r="H43" s="22">
        <f t="shared" si="1"/>
        <v>100</v>
      </c>
    </row>
    <row r="44" spans="2:8">
      <c r="B44" s="132" t="s">
        <v>83</v>
      </c>
      <c r="C44" s="133"/>
      <c r="D44" s="33">
        <f>D6+D43</f>
        <v>717026.77</v>
      </c>
      <c r="E44" s="33">
        <f>E6+E43</f>
        <v>283932.38</v>
      </c>
      <c r="F44" s="32">
        <f>F6+F43</f>
        <v>283761.2</v>
      </c>
      <c r="G44" s="22">
        <f t="shared" si="0"/>
        <v>99.939710997386072</v>
      </c>
      <c r="H44" s="22">
        <f t="shared" si="1"/>
        <v>39.574700955725824</v>
      </c>
    </row>
  </sheetData>
  <mergeCells count="13">
    <mergeCell ref="B44:C44"/>
    <mergeCell ref="B20:C20"/>
    <mergeCell ref="B21:C21"/>
    <mergeCell ref="B24:C24"/>
    <mergeCell ref="B25:C25"/>
    <mergeCell ref="B33:C33"/>
    <mergeCell ref="B39:C39"/>
    <mergeCell ref="B19:C19"/>
    <mergeCell ref="C1:H2"/>
    <mergeCell ref="C3:H3"/>
    <mergeCell ref="B6:C6"/>
    <mergeCell ref="B7:C7"/>
    <mergeCell ref="B10:C10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41"/>
  <sheetViews>
    <sheetView topLeftCell="A1048576" workbookViewId="0">
      <selection activeCell="A2" sqref="A1:XFD1048576"/>
    </sheetView>
  </sheetViews>
  <sheetFormatPr defaultRowHeight="15" zeroHeight="1"/>
  <cols>
    <col min="1" max="1" width="3.7109375" customWidth="1"/>
    <col min="2" max="2" width="4.140625" customWidth="1"/>
    <col min="3" max="3" width="37.7109375" customWidth="1"/>
    <col min="4" max="5" width="9.28515625" customWidth="1"/>
    <col min="6" max="6" width="9.7109375" customWidth="1"/>
    <col min="7" max="7" width="6.42578125" customWidth="1"/>
    <col min="8" max="8" width="7" customWidth="1"/>
  </cols>
  <sheetData>
    <row r="1" spans="2:8" hidden="1">
      <c r="C1" s="144" t="s">
        <v>47</v>
      </c>
      <c r="D1" s="144"/>
      <c r="E1" s="144"/>
      <c r="F1" s="144"/>
      <c r="G1" s="144"/>
      <c r="H1" s="144"/>
    </row>
    <row r="2" spans="2:8" hidden="1">
      <c r="C2" s="144"/>
      <c r="D2" s="144"/>
      <c r="E2" s="144"/>
      <c r="F2" s="144"/>
      <c r="G2" s="144"/>
      <c r="H2" s="144"/>
    </row>
    <row r="3" spans="2:8" ht="13.5" hidden="1" customHeight="1">
      <c r="C3" s="144" t="s">
        <v>84</v>
      </c>
      <c r="D3" s="144"/>
      <c r="E3" s="144"/>
      <c r="F3" s="144"/>
      <c r="G3" s="144"/>
      <c r="H3" s="144"/>
    </row>
    <row r="4" spans="2:8" ht="5.25" hidden="1" customHeight="1"/>
    <row r="5" spans="2:8" ht="39.75" hidden="1" customHeight="1">
      <c r="B5" s="1"/>
      <c r="C5" s="31" t="s">
        <v>46</v>
      </c>
      <c r="D5" s="38" t="s">
        <v>1</v>
      </c>
      <c r="E5" s="37" t="s">
        <v>45</v>
      </c>
      <c r="F5" s="39" t="s">
        <v>2</v>
      </c>
      <c r="G5" s="37" t="s">
        <v>3</v>
      </c>
      <c r="H5" s="37" t="s">
        <v>4</v>
      </c>
    </row>
    <row r="6" spans="2:8" ht="24" hidden="1" customHeight="1">
      <c r="B6" s="165" t="s">
        <v>48</v>
      </c>
      <c r="C6" s="166"/>
      <c r="D6" s="19">
        <f>D7+D12+D13+D17+D21+D27+D32+D36+D40</f>
        <v>717026.89999999991</v>
      </c>
      <c r="E6" s="19">
        <f>E7+E12+E13+E17+E21+E27+E32+E36+E40</f>
        <v>283932.3</v>
      </c>
      <c r="F6" s="19">
        <f>F7+F12+F13+F17+F21+F27+F32+F36+F40</f>
        <v>120681.9</v>
      </c>
      <c r="G6" s="19">
        <f>F6/E6*100</f>
        <v>42.503758818563433</v>
      </c>
      <c r="H6" s="19">
        <f>F6/D6*100</f>
        <v>16.830874824919402</v>
      </c>
    </row>
    <row r="7" spans="2:8" ht="21.75" hidden="1" customHeight="1">
      <c r="B7" s="173" t="s">
        <v>49</v>
      </c>
      <c r="C7" s="174"/>
      <c r="D7" s="19">
        <f>D8+D9+D10+D11</f>
        <v>180329.4</v>
      </c>
      <c r="E7" s="19">
        <f>E8+E9+E10+E11</f>
        <v>69033.899999999994</v>
      </c>
      <c r="F7" s="19">
        <f>F8+F9+F10+F11</f>
        <v>44845.5</v>
      </c>
      <c r="G7" s="19">
        <f t="shared" ref="G7:G41" si="0">F7/E7*100</f>
        <v>64.961562362839132</v>
      </c>
      <c r="H7" s="19">
        <f t="shared" ref="H7:H41" si="1">F7/D7*100</f>
        <v>24.868657024312178</v>
      </c>
    </row>
    <row r="8" spans="2:8" ht="25.5" hidden="1">
      <c r="B8" s="26"/>
      <c r="C8" s="29" t="s">
        <v>50</v>
      </c>
      <c r="D8" s="17">
        <v>158354.70000000001</v>
      </c>
      <c r="E8" s="17">
        <v>56328.9</v>
      </c>
      <c r="F8" s="17">
        <v>42649.3</v>
      </c>
      <c r="G8" s="19">
        <f t="shared" si="0"/>
        <v>75.714775186449586</v>
      </c>
      <c r="H8" s="19">
        <f t="shared" si="1"/>
        <v>26.932765494172262</v>
      </c>
    </row>
    <row r="9" spans="2:8" hidden="1">
      <c r="B9" s="26"/>
      <c r="C9" s="29" t="s">
        <v>51</v>
      </c>
      <c r="D9" s="17">
        <v>3475.3</v>
      </c>
      <c r="E9" s="17">
        <v>855</v>
      </c>
      <c r="F9" s="17">
        <v>710</v>
      </c>
      <c r="G9" s="19">
        <f t="shared" si="0"/>
        <v>83.040935672514621</v>
      </c>
      <c r="H9" s="19">
        <f t="shared" si="1"/>
        <v>20.429890944666646</v>
      </c>
    </row>
    <row r="10" spans="2:8" ht="38.25" hidden="1">
      <c r="B10" s="26"/>
      <c r="C10" s="29" t="s">
        <v>52</v>
      </c>
      <c r="D10" s="17">
        <v>17499.400000000001</v>
      </c>
      <c r="E10" s="17">
        <v>11650</v>
      </c>
      <c r="F10" s="17">
        <v>1396.2</v>
      </c>
      <c r="G10" s="19">
        <f t="shared" si="0"/>
        <v>11.984549356223177</v>
      </c>
      <c r="H10" s="19">
        <f t="shared" si="1"/>
        <v>7.978559264889082</v>
      </c>
    </row>
    <row r="11" spans="2:8" ht="38.25" hidden="1">
      <c r="B11" s="26"/>
      <c r="C11" s="29" t="s">
        <v>53</v>
      </c>
      <c r="D11" s="17">
        <v>1000</v>
      </c>
      <c r="E11" s="17">
        <v>200</v>
      </c>
      <c r="F11" s="17">
        <v>90</v>
      </c>
      <c r="G11" s="19">
        <f t="shared" si="0"/>
        <v>45</v>
      </c>
      <c r="H11" s="19">
        <f t="shared" si="1"/>
        <v>9</v>
      </c>
    </row>
    <row r="12" spans="2:8" hidden="1">
      <c r="B12" s="169" t="s">
        <v>54</v>
      </c>
      <c r="C12" s="170"/>
      <c r="D12" s="17">
        <v>2000</v>
      </c>
      <c r="E12" s="17">
        <v>500</v>
      </c>
      <c r="F12" s="17">
        <v>0</v>
      </c>
      <c r="G12" s="19">
        <f t="shared" si="0"/>
        <v>0</v>
      </c>
      <c r="H12" s="19">
        <f t="shared" si="1"/>
        <v>0</v>
      </c>
    </row>
    <row r="13" spans="2:8" hidden="1">
      <c r="B13" s="163" t="s">
        <v>75</v>
      </c>
      <c r="C13" s="164"/>
      <c r="D13" s="17">
        <f>D14+D15+D16</f>
        <v>33472.699999999997</v>
      </c>
      <c r="E13" s="17">
        <f>E14+E15+E16</f>
        <v>31472.6</v>
      </c>
      <c r="F13" s="17">
        <f>F15+F16</f>
        <v>8002.1</v>
      </c>
      <c r="G13" s="19">
        <f t="shared" si="0"/>
        <v>25.425608306908231</v>
      </c>
      <c r="H13" s="19">
        <f t="shared" si="1"/>
        <v>23.906347560848097</v>
      </c>
    </row>
    <row r="14" spans="2:8" hidden="1">
      <c r="B14" s="35"/>
      <c r="C14" s="36" t="s">
        <v>86</v>
      </c>
      <c r="D14" s="17">
        <v>15000</v>
      </c>
      <c r="E14" s="17">
        <v>15000</v>
      </c>
      <c r="F14" s="17">
        <v>0</v>
      </c>
      <c r="G14" s="19"/>
      <c r="H14" s="19"/>
    </row>
    <row r="15" spans="2:8" ht="17.25" hidden="1" customHeight="1">
      <c r="B15" s="26"/>
      <c r="C15" s="34" t="s">
        <v>55</v>
      </c>
      <c r="D15" s="17">
        <v>28472.7</v>
      </c>
      <c r="E15" s="17">
        <v>26472.6</v>
      </c>
      <c r="F15" s="17">
        <v>8472</v>
      </c>
      <c r="G15" s="19">
        <f t="shared" si="0"/>
        <v>32.002901112848761</v>
      </c>
      <c r="H15" s="19">
        <f t="shared" si="1"/>
        <v>29.754817772813958</v>
      </c>
    </row>
    <row r="16" spans="2:8" ht="19.5" hidden="1" customHeight="1">
      <c r="B16" s="26"/>
      <c r="C16" s="29" t="s">
        <v>77</v>
      </c>
      <c r="D16" s="17">
        <v>-10000</v>
      </c>
      <c r="E16" s="17">
        <v>-10000</v>
      </c>
      <c r="F16" s="17">
        <v>-469.9</v>
      </c>
      <c r="G16" s="19">
        <f t="shared" si="0"/>
        <v>4.6989999999999998</v>
      </c>
      <c r="H16" s="19">
        <f t="shared" si="1"/>
        <v>4.6989999999999998</v>
      </c>
    </row>
    <row r="17" spans="2:8" ht="21.75" hidden="1" customHeight="1">
      <c r="B17" s="159" t="s">
        <v>76</v>
      </c>
      <c r="C17" s="160"/>
      <c r="D17" s="17">
        <f>D18+D19+D20</f>
        <v>76000</v>
      </c>
      <c r="E17" s="17">
        <f>E18+E19+E20</f>
        <v>34100</v>
      </c>
      <c r="F17" s="17">
        <f>F18+F19+F20</f>
        <v>8143</v>
      </c>
      <c r="G17" s="19">
        <f t="shared" si="0"/>
        <v>23.879765395894427</v>
      </c>
      <c r="H17" s="19">
        <f t="shared" si="1"/>
        <v>10.714473684210526</v>
      </c>
    </row>
    <row r="18" spans="2:8" ht="17.25" hidden="1" customHeight="1">
      <c r="B18" s="26"/>
      <c r="C18" s="29" t="s">
        <v>56</v>
      </c>
      <c r="D18" s="17">
        <v>47000</v>
      </c>
      <c r="E18" s="17">
        <v>12000</v>
      </c>
      <c r="F18" s="17">
        <v>8143</v>
      </c>
      <c r="G18" s="19">
        <f t="shared" si="0"/>
        <v>67.858333333333334</v>
      </c>
      <c r="H18" s="19">
        <f t="shared" si="1"/>
        <v>17.325531914893617</v>
      </c>
    </row>
    <row r="19" spans="2:8" ht="16.5" hidden="1" customHeight="1">
      <c r="B19" s="26"/>
      <c r="C19" s="29" t="s">
        <v>57</v>
      </c>
      <c r="D19" s="17">
        <v>1000</v>
      </c>
      <c r="E19" s="17">
        <v>200</v>
      </c>
      <c r="F19" s="17"/>
      <c r="G19" s="19">
        <f>F19/E19*100</f>
        <v>0</v>
      </c>
      <c r="H19" s="19">
        <f t="shared" si="1"/>
        <v>0</v>
      </c>
    </row>
    <row r="20" spans="2:8" s="2" customFormat="1" ht="27" hidden="1" customHeight="1">
      <c r="B20" s="27"/>
      <c r="C20" s="29" t="s">
        <v>58</v>
      </c>
      <c r="D20" s="17">
        <v>28000</v>
      </c>
      <c r="E20" s="17">
        <v>21900</v>
      </c>
      <c r="F20" s="17"/>
      <c r="G20" s="19">
        <f t="shared" si="0"/>
        <v>0</v>
      </c>
      <c r="H20" s="19">
        <f t="shared" si="1"/>
        <v>0</v>
      </c>
    </row>
    <row r="21" spans="2:8" ht="25.5" hidden="1" customHeight="1">
      <c r="B21" s="161" t="s">
        <v>81</v>
      </c>
      <c r="C21" s="162"/>
      <c r="D21" s="17">
        <f>D22+D23+D24+D26</f>
        <v>160559.1</v>
      </c>
      <c r="E21" s="17">
        <f>E22+E23+E24+E26</f>
        <v>87185.8</v>
      </c>
      <c r="F21" s="17">
        <f>F22+F23+F24+F26</f>
        <v>21494.5</v>
      </c>
      <c r="G21" s="19">
        <f t="shared" si="0"/>
        <v>24.653670666553499</v>
      </c>
      <c r="H21" s="19">
        <f>F21/D21*100</f>
        <v>13.387282315359267</v>
      </c>
    </row>
    <row r="22" spans="2:8" s="2" customFormat="1" ht="18.75" hidden="1" customHeight="1">
      <c r="B22" s="27"/>
      <c r="C22" s="29" t="s">
        <v>59</v>
      </c>
      <c r="D22" s="17">
        <v>18000</v>
      </c>
      <c r="E22" s="17">
        <v>15600</v>
      </c>
      <c r="F22" s="17">
        <v>0</v>
      </c>
      <c r="G22" s="19">
        <f t="shared" si="0"/>
        <v>0</v>
      </c>
      <c r="H22" s="19">
        <f t="shared" si="1"/>
        <v>0</v>
      </c>
    </row>
    <row r="23" spans="2:8" s="2" customFormat="1" ht="18.75" hidden="1" customHeight="1">
      <c r="B23" s="27"/>
      <c r="C23" s="29" t="s">
        <v>60</v>
      </c>
      <c r="D23" s="17">
        <v>16649</v>
      </c>
      <c r="E23" s="17">
        <v>15349</v>
      </c>
      <c r="F23" s="17">
        <v>0</v>
      </c>
      <c r="G23" s="19">
        <f t="shared" si="0"/>
        <v>0</v>
      </c>
      <c r="H23" s="19">
        <f t="shared" si="1"/>
        <v>0</v>
      </c>
    </row>
    <row r="24" spans="2:8" s="2" customFormat="1" ht="17.25" hidden="1" customHeight="1">
      <c r="B24" s="27"/>
      <c r="C24" s="29" t="s">
        <v>61</v>
      </c>
      <c r="D24" s="17">
        <v>39000.1</v>
      </c>
      <c r="E24" s="17">
        <v>35800.1</v>
      </c>
      <c r="F24" s="17">
        <v>8000</v>
      </c>
      <c r="G24" s="19">
        <f t="shared" si="0"/>
        <v>22.346306295233813</v>
      </c>
      <c r="H24" s="19">
        <f t="shared" si="1"/>
        <v>20.512767915979705</v>
      </c>
    </row>
    <row r="25" spans="2:8" ht="29.25" hidden="1" customHeight="1">
      <c r="B25" s="149"/>
      <c r="C25" s="150"/>
      <c r="D25" s="17"/>
      <c r="E25" s="17"/>
      <c r="F25" s="17"/>
      <c r="G25" s="19" t="e">
        <f t="shared" si="0"/>
        <v>#DIV/0!</v>
      </c>
      <c r="H25" s="19" t="e">
        <f t="shared" si="1"/>
        <v>#DIV/0!</v>
      </c>
    </row>
    <row r="26" spans="2:8" ht="36" hidden="1" customHeight="1">
      <c r="B26" s="26"/>
      <c r="C26" s="29" t="s">
        <v>62</v>
      </c>
      <c r="D26" s="19">
        <v>86910</v>
      </c>
      <c r="E26" s="19">
        <v>20436.7</v>
      </c>
      <c r="F26" s="19">
        <v>13494.5</v>
      </c>
      <c r="G26" s="19">
        <f t="shared" si="0"/>
        <v>66.030719245279329</v>
      </c>
      <c r="H26" s="19">
        <f t="shared" si="1"/>
        <v>15.526981935335405</v>
      </c>
    </row>
    <row r="27" spans="2:8" hidden="1">
      <c r="B27" s="151" t="s">
        <v>80</v>
      </c>
      <c r="C27" s="152"/>
      <c r="D27" s="23">
        <f>D28+D29+D30+D31</f>
        <v>44810</v>
      </c>
      <c r="E27" s="23">
        <f>E28+E29+E30+E31</f>
        <v>11705</v>
      </c>
      <c r="F27" s="22">
        <f>F28+F29+F30+F31</f>
        <v>10727.2</v>
      </c>
      <c r="G27" s="19">
        <f t="shared" si="0"/>
        <v>91.646304997864164</v>
      </c>
      <c r="H27" s="19">
        <f t="shared" si="1"/>
        <v>23.939299263557242</v>
      </c>
    </row>
    <row r="28" spans="2:8" hidden="1">
      <c r="B28" s="26"/>
      <c r="C28" s="29" t="s">
        <v>63</v>
      </c>
      <c r="D28" s="23">
        <v>2250</v>
      </c>
      <c r="E28" s="23">
        <v>450</v>
      </c>
      <c r="F28" s="22">
        <v>178.1</v>
      </c>
      <c r="G28" s="19">
        <f t="shared" si="0"/>
        <v>39.577777777777776</v>
      </c>
      <c r="H28" s="19">
        <f t="shared" si="1"/>
        <v>7.9155555555555548</v>
      </c>
    </row>
    <row r="29" spans="2:8" hidden="1">
      <c r="B29" s="26"/>
      <c r="C29" s="29" t="s">
        <v>64</v>
      </c>
      <c r="D29" s="23">
        <v>5120</v>
      </c>
      <c r="E29" s="23">
        <v>1505</v>
      </c>
      <c r="F29" s="22">
        <v>1337.6</v>
      </c>
      <c r="G29" s="19">
        <f t="shared" si="0"/>
        <v>88.877076411960132</v>
      </c>
      <c r="H29" s="19">
        <f t="shared" si="1"/>
        <v>26.125</v>
      </c>
    </row>
    <row r="30" spans="2:8" ht="18" hidden="1" customHeight="1">
      <c r="B30" s="26"/>
      <c r="C30" s="29" t="s">
        <v>65</v>
      </c>
      <c r="D30" s="23">
        <v>31000</v>
      </c>
      <c r="E30" s="23">
        <v>8500</v>
      </c>
      <c r="F30" s="22">
        <v>8500</v>
      </c>
      <c r="G30" s="19">
        <f t="shared" si="0"/>
        <v>100</v>
      </c>
      <c r="H30" s="19">
        <f t="shared" si="1"/>
        <v>27.419354838709676</v>
      </c>
    </row>
    <row r="31" spans="2:8" hidden="1">
      <c r="B31" s="26"/>
      <c r="C31" s="29" t="s">
        <v>66</v>
      </c>
      <c r="D31" s="23">
        <v>6440</v>
      </c>
      <c r="E31" s="23">
        <v>1250</v>
      </c>
      <c r="F31" s="22">
        <v>711.5</v>
      </c>
      <c r="G31" s="19">
        <f>F31/E31*100</f>
        <v>56.92</v>
      </c>
      <c r="H31" s="19">
        <f t="shared" si="1"/>
        <v>11.048136645962733</v>
      </c>
    </row>
    <row r="32" spans="2:8" hidden="1">
      <c r="B32" s="157" t="s">
        <v>67</v>
      </c>
      <c r="C32" s="158"/>
      <c r="D32" s="23">
        <f>D33+D34+D35</f>
        <v>121155</v>
      </c>
      <c r="E32" s="23">
        <f>E33+E34+E35</f>
        <v>32035</v>
      </c>
      <c r="F32" s="22">
        <f>F33+F34+F35</f>
        <v>27184.6</v>
      </c>
      <c r="G32" s="19">
        <f t="shared" si="0"/>
        <v>84.859060402684563</v>
      </c>
      <c r="H32" s="19">
        <f>F32/D32*100</f>
        <v>22.437868845693533</v>
      </c>
    </row>
    <row r="33" spans="2:8" hidden="1">
      <c r="B33" s="26"/>
      <c r="C33" s="29" t="s">
        <v>68</v>
      </c>
      <c r="D33" s="23">
        <v>72000</v>
      </c>
      <c r="E33" s="23">
        <v>17370</v>
      </c>
      <c r="F33" s="22">
        <v>14650</v>
      </c>
      <c r="G33" s="19">
        <f t="shared" si="0"/>
        <v>84.340817501439261</v>
      </c>
      <c r="H33" s="19">
        <f t="shared" si="1"/>
        <v>20.347222222222221</v>
      </c>
    </row>
    <row r="34" spans="2:8" hidden="1">
      <c r="B34" s="28"/>
      <c r="C34" s="29" t="s">
        <v>69</v>
      </c>
      <c r="D34" s="23">
        <v>600</v>
      </c>
      <c r="E34" s="23">
        <v>300</v>
      </c>
      <c r="F34" s="22">
        <v>0</v>
      </c>
      <c r="G34" s="19">
        <f t="shared" si="0"/>
        <v>0</v>
      </c>
      <c r="H34" s="19">
        <f t="shared" si="1"/>
        <v>0</v>
      </c>
    </row>
    <row r="35" spans="2:8" hidden="1">
      <c r="B35" s="28"/>
      <c r="C35" s="29" t="s">
        <v>70</v>
      </c>
      <c r="D35" s="23">
        <v>48555</v>
      </c>
      <c r="E35" s="23">
        <v>14365</v>
      </c>
      <c r="F35" s="22">
        <v>12534.6</v>
      </c>
      <c r="G35" s="19">
        <f t="shared" si="0"/>
        <v>87.257918552036202</v>
      </c>
      <c r="H35" s="19">
        <f t="shared" si="1"/>
        <v>25.815261044176708</v>
      </c>
    </row>
    <row r="36" spans="2:8" ht="17.25" hidden="1" customHeight="1">
      <c r="B36" s="153" t="s">
        <v>78</v>
      </c>
      <c r="C36" s="154"/>
      <c r="D36" s="23">
        <f>D37+D38+D39</f>
        <v>6500</v>
      </c>
      <c r="E36" s="23">
        <f>E37+E38+E39</f>
        <v>1900</v>
      </c>
      <c r="F36" s="22">
        <f>F37+F38+F39</f>
        <v>285</v>
      </c>
      <c r="G36" s="19">
        <f t="shared" si="0"/>
        <v>15</v>
      </c>
      <c r="H36" s="19">
        <f t="shared" si="1"/>
        <v>4.384615384615385</v>
      </c>
    </row>
    <row r="37" spans="2:8" hidden="1">
      <c r="B37" s="26"/>
      <c r="C37" s="29" t="s">
        <v>73</v>
      </c>
      <c r="D37" s="23">
        <v>500</v>
      </c>
      <c r="E37" s="23">
        <v>200</v>
      </c>
      <c r="F37" s="22">
        <v>0</v>
      </c>
      <c r="G37" s="19">
        <f t="shared" si="0"/>
        <v>0</v>
      </c>
      <c r="H37" s="19">
        <f t="shared" si="1"/>
        <v>0</v>
      </c>
    </row>
    <row r="38" spans="2:8" ht="14.25" hidden="1" customHeight="1">
      <c r="B38" s="26"/>
      <c r="C38" s="29" t="s">
        <v>71</v>
      </c>
      <c r="D38" s="23">
        <v>6000</v>
      </c>
      <c r="E38" s="23">
        <v>1700</v>
      </c>
      <c r="F38" s="22">
        <v>285</v>
      </c>
      <c r="G38" s="19">
        <f t="shared" si="0"/>
        <v>16.764705882352938</v>
      </c>
      <c r="H38" s="19">
        <f t="shared" si="1"/>
        <v>4.75</v>
      </c>
    </row>
    <row r="39" spans="2:8" ht="23.25" hidden="1" customHeight="1">
      <c r="B39" s="26"/>
      <c r="C39" s="29" t="s">
        <v>72</v>
      </c>
      <c r="D39" s="23"/>
      <c r="E39" s="23"/>
      <c r="F39" s="22"/>
      <c r="G39" s="19" t="e">
        <f t="shared" si="0"/>
        <v>#DIV/0!</v>
      </c>
      <c r="H39" s="19" t="e">
        <f t="shared" si="1"/>
        <v>#DIV/0!</v>
      </c>
    </row>
    <row r="40" spans="2:8" ht="24.75" hidden="1" customHeight="1">
      <c r="B40" s="155" t="s">
        <v>79</v>
      </c>
      <c r="C40" s="156"/>
      <c r="D40" s="23">
        <f>D41</f>
        <v>92200.7</v>
      </c>
      <c r="E40" s="23">
        <f>E41</f>
        <v>16000</v>
      </c>
      <c r="F40" s="22">
        <f>F41</f>
        <v>0</v>
      </c>
      <c r="G40" s="19">
        <f t="shared" si="0"/>
        <v>0</v>
      </c>
      <c r="H40" s="19">
        <f t="shared" si="1"/>
        <v>0</v>
      </c>
    </row>
    <row r="41" spans="2:8" ht="18.75" hidden="1" customHeight="1">
      <c r="B41" s="26"/>
      <c r="C41" s="30" t="s">
        <v>74</v>
      </c>
      <c r="D41" s="23">
        <v>92200.7</v>
      </c>
      <c r="E41" s="23">
        <v>16000</v>
      </c>
      <c r="F41" s="22">
        <v>0</v>
      </c>
      <c r="G41" s="19">
        <f t="shared" si="0"/>
        <v>0</v>
      </c>
      <c r="H41" s="19">
        <f t="shared" si="1"/>
        <v>0</v>
      </c>
    </row>
  </sheetData>
  <mergeCells count="13">
    <mergeCell ref="B40:C40"/>
    <mergeCell ref="B17:C17"/>
    <mergeCell ref="B21:C21"/>
    <mergeCell ref="B25:C25"/>
    <mergeCell ref="B27:C27"/>
    <mergeCell ref="B32:C32"/>
    <mergeCell ref="B36:C36"/>
    <mergeCell ref="B13:C13"/>
    <mergeCell ref="C1:H2"/>
    <mergeCell ref="C3:H3"/>
    <mergeCell ref="B6:C6"/>
    <mergeCell ref="B7:C7"/>
    <mergeCell ref="B12:C12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29"/>
  <sheetViews>
    <sheetView workbookViewId="0">
      <selection sqref="A1:XFD1048576"/>
    </sheetView>
  </sheetViews>
  <sheetFormatPr defaultRowHeight="15"/>
  <cols>
    <col min="2" max="2" width="2.85546875" customWidth="1"/>
    <col min="3" max="3" width="4.7109375" customWidth="1"/>
    <col min="4" max="4" width="44.7109375" customWidth="1"/>
    <col min="5" max="5" width="10.28515625" customWidth="1"/>
    <col min="6" max="6" width="11.42578125" customWidth="1"/>
  </cols>
  <sheetData>
    <row r="1" spans="2:6" ht="27" customHeight="1">
      <c r="D1" s="179" t="s">
        <v>114</v>
      </c>
      <c r="E1" s="179"/>
      <c r="F1" s="179"/>
    </row>
    <row r="2" spans="2:6" ht="24">
      <c r="B2" s="180"/>
      <c r="C2" s="180"/>
      <c r="D2" s="182" t="s">
        <v>87</v>
      </c>
      <c r="E2" s="44" t="s">
        <v>88</v>
      </c>
      <c r="F2" s="44" t="s">
        <v>90</v>
      </c>
    </row>
    <row r="3" spans="2:6" ht="20.25" customHeight="1">
      <c r="B3" s="181"/>
      <c r="C3" s="181"/>
      <c r="D3" s="183"/>
      <c r="E3" s="44" t="s">
        <v>89</v>
      </c>
      <c r="F3" s="44" t="s">
        <v>91</v>
      </c>
    </row>
    <row r="4" spans="2:6" ht="19.5" customHeight="1">
      <c r="B4" s="50"/>
      <c r="C4" s="50">
        <v>1</v>
      </c>
      <c r="D4" s="51" t="s">
        <v>92</v>
      </c>
      <c r="E4" s="45"/>
      <c r="F4" s="42"/>
    </row>
    <row r="5" spans="2:6" ht="15" customHeight="1">
      <c r="B5" s="50"/>
      <c r="C5" s="50"/>
      <c r="D5" s="51" t="s">
        <v>93</v>
      </c>
      <c r="E5" s="49">
        <v>2</v>
      </c>
      <c r="F5" s="49">
        <v>15000</v>
      </c>
    </row>
    <row r="6" spans="2:6">
      <c r="B6" s="50"/>
      <c r="C6" s="50"/>
      <c r="D6" s="51"/>
      <c r="E6" s="49">
        <v>1</v>
      </c>
      <c r="F6" s="49">
        <v>50000</v>
      </c>
    </row>
    <row r="7" spans="2:6">
      <c r="B7" s="50"/>
      <c r="C7" s="50"/>
      <c r="D7" s="51"/>
      <c r="E7" s="49">
        <v>1</v>
      </c>
      <c r="F7" s="49">
        <v>30000</v>
      </c>
    </row>
    <row r="8" spans="2:6">
      <c r="B8" s="50"/>
      <c r="C8" s="50"/>
      <c r="D8" s="51"/>
      <c r="E8" s="49">
        <v>1</v>
      </c>
      <c r="F8" s="49">
        <v>5000</v>
      </c>
    </row>
    <row r="9" spans="2:6" ht="24.75" customHeight="1">
      <c r="B9" s="50"/>
      <c r="C9" s="50">
        <v>2</v>
      </c>
      <c r="D9" s="51" t="s">
        <v>94</v>
      </c>
      <c r="E9" s="46">
        <v>2</v>
      </c>
      <c r="F9" s="49">
        <v>5000</v>
      </c>
    </row>
    <row r="10" spans="2:6" ht="32.25" customHeight="1">
      <c r="B10" s="184"/>
      <c r="C10" s="184">
        <v>3</v>
      </c>
      <c r="D10" s="186" t="s">
        <v>95</v>
      </c>
      <c r="E10" s="175">
        <v>39</v>
      </c>
      <c r="F10" s="177"/>
    </row>
    <row r="11" spans="2:6" ht="15" hidden="1" customHeight="1">
      <c r="B11" s="185"/>
      <c r="C11" s="185"/>
      <c r="D11" s="187"/>
      <c r="E11" s="176"/>
      <c r="F11" s="178"/>
    </row>
    <row r="12" spans="2:6">
      <c r="B12" s="50"/>
      <c r="C12" s="50">
        <v>4</v>
      </c>
      <c r="D12" s="51" t="s">
        <v>96</v>
      </c>
      <c r="E12" s="49">
        <v>5</v>
      </c>
      <c r="F12" s="49">
        <v>200000</v>
      </c>
    </row>
    <row r="13" spans="2:6" ht="22.5" customHeight="1">
      <c r="B13" s="50"/>
      <c r="C13" s="50">
        <v>5</v>
      </c>
      <c r="D13" s="51" t="s">
        <v>97</v>
      </c>
      <c r="E13" s="49"/>
      <c r="F13" s="49"/>
    </row>
    <row r="14" spans="2:6" ht="30.75" customHeight="1">
      <c r="B14" s="50"/>
      <c r="C14" s="50">
        <v>6</v>
      </c>
      <c r="D14" s="51" t="s">
        <v>98</v>
      </c>
      <c r="E14" s="49">
        <v>1</v>
      </c>
      <c r="F14" s="49">
        <v>50000</v>
      </c>
    </row>
    <row r="15" spans="2:6" ht="17.25" customHeight="1">
      <c r="B15" s="50"/>
      <c r="C15" s="50">
        <v>7</v>
      </c>
      <c r="D15" s="51" t="s">
        <v>99</v>
      </c>
      <c r="E15" s="49"/>
      <c r="F15" s="49"/>
    </row>
    <row r="16" spans="2:6" ht="25.5" customHeight="1">
      <c r="B16" s="50"/>
      <c r="C16" s="50">
        <v>8</v>
      </c>
      <c r="D16" s="51" t="s">
        <v>100</v>
      </c>
      <c r="E16" s="49">
        <v>35.450000000000003</v>
      </c>
      <c r="F16" s="49"/>
    </row>
    <row r="17" spans="2:6" ht="30" customHeight="1">
      <c r="B17" s="50"/>
      <c r="C17" s="50">
        <v>9</v>
      </c>
      <c r="D17" s="51" t="s">
        <v>101</v>
      </c>
      <c r="E17" s="49">
        <v>8184</v>
      </c>
      <c r="F17" s="49"/>
    </row>
    <row r="18" spans="2:6" ht="16.5" customHeight="1">
      <c r="B18" s="50"/>
      <c r="C18" s="50"/>
      <c r="D18" s="51" t="s">
        <v>102</v>
      </c>
      <c r="E18" s="42"/>
      <c r="F18" s="42"/>
    </row>
    <row r="19" spans="2:6" ht="17.25" customHeight="1">
      <c r="B19" s="50"/>
      <c r="C19" s="50"/>
      <c r="D19" s="51" t="s">
        <v>103</v>
      </c>
      <c r="E19" s="42"/>
      <c r="F19" s="42"/>
    </row>
    <row r="20" spans="2:6" ht="24" customHeight="1">
      <c r="B20" s="50"/>
      <c r="C20" s="50">
        <v>10</v>
      </c>
      <c r="D20" s="51" t="s">
        <v>104</v>
      </c>
      <c r="E20" s="43">
        <v>16098</v>
      </c>
      <c r="F20" s="43"/>
    </row>
    <row r="21" spans="2:6" ht="29.25" customHeight="1">
      <c r="B21" s="50"/>
      <c r="C21" s="50">
        <v>11</v>
      </c>
      <c r="D21" s="51" t="s">
        <v>105</v>
      </c>
      <c r="E21" s="43"/>
      <c r="F21" s="43"/>
    </row>
    <row r="22" spans="2:6" ht="32.25" customHeight="1">
      <c r="B22" s="50"/>
      <c r="C22" s="50">
        <v>12</v>
      </c>
      <c r="D22" s="51" t="s">
        <v>106</v>
      </c>
      <c r="E22" s="43"/>
      <c r="F22" s="43" t="s">
        <v>107</v>
      </c>
    </row>
    <row r="23" spans="2:6" ht="20.25" customHeight="1">
      <c r="B23" s="50"/>
      <c r="C23" s="50">
        <v>13</v>
      </c>
      <c r="D23" s="51" t="s">
        <v>108</v>
      </c>
      <c r="E23" s="47">
        <v>1</v>
      </c>
      <c r="F23" s="48">
        <v>4000</v>
      </c>
    </row>
    <row r="24" spans="2:6" ht="19.5" customHeight="1">
      <c r="B24" s="50"/>
      <c r="C24" s="50">
        <v>14</v>
      </c>
      <c r="D24" s="51" t="s">
        <v>109</v>
      </c>
      <c r="E24" s="47">
        <v>1</v>
      </c>
      <c r="F24" s="48"/>
    </row>
    <row r="25" spans="2:6" ht="20.25" customHeight="1">
      <c r="B25" s="50"/>
      <c r="C25" s="50">
        <v>15</v>
      </c>
      <c r="D25" s="51" t="s">
        <v>110</v>
      </c>
      <c r="E25" s="47">
        <v>1</v>
      </c>
      <c r="F25" s="48"/>
    </row>
    <row r="26" spans="2:6" ht="21" customHeight="1">
      <c r="B26" s="50"/>
      <c r="C26" s="50">
        <v>16</v>
      </c>
      <c r="D26" s="51" t="s">
        <v>111</v>
      </c>
      <c r="E26" s="47">
        <v>1</v>
      </c>
      <c r="F26" s="48"/>
    </row>
    <row r="27" spans="2:6" ht="21" customHeight="1">
      <c r="B27" s="52"/>
      <c r="C27" s="52"/>
      <c r="D27" s="53"/>
      <c r="E27" s="54"/>
      <c r="F27" s="55"/>
    </row>
    <row r="29" spans="2:6">
      <c r="D29" s="144" t="s">
        <v>112</v>
      </c>
      <c r="E29" s="144"/>
      <c r="F29" s="144"/>
    </row>
  </sheetData>
  <mergeCells count="10">
    <mergeCell ref="E10:E11"/>
    <mergeCell ref="F10:F11"/>
    <mergeCell ref="D29:F29"/>
    <mergeCell ref="D1:F1"/>
    <mergeCell ref="B2:B3"/>
    <mergeCell ref="C2:C3"/>
    <mergeCell ref="D2:D3"/>
    <mergeCell ref="B10:B11"/>
    <mergeCell ref="C10:C11"/>
    <mergeCell ref="D10:D11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48"/>
  <sheetViews>
    <sheetView topLeftCell="A2" workbookViewId="0">
      <selection activeCell="A2" sqref="A1:XFD1048576"/>
    </sheetView>
  </sheetViews>
  <sheetFormatPr defaultRowHeight="15"/>
  <cols>
    <col min="1" max="1" width="1" customWidth="1"/>
    <col min="2" max="2" width="4.140625" customWidth="1"/>
    <col min="3" max="3" width="43" customWidth="1"/>
    <col min="4" max="4" width="9.85546875" customWidth="1"/>
    <col min="5" max="5" width="9.42578125" customWidth="1"/>
    <col min="6" max="6" width="9.140625" customWidth="1"/>
    <col min="7" max="7" width="7.7109375" customWidth="1"/>
    <col min="8" max="8" width="8.140625" customWidth="1"/>
  </cols>
  <sheetData>
    <row r="1" spans="2:8" hidden="1">
      <c r="C1" s="144" t="s">
        <v>113</v>
      </c>
      <c r="D1" s="144"/>
      <c r="E1" s="144"/>
      <c r="F1" s="144"/>
      <c r="G1" s="144"/>
      <c r="H1" s="144"/>
    </row>
    <row r="2" spans="2:8">
      <c r="C2" s="144"/>
      <c r="D2" s="144"/>
      <c r="E2" s="144"/>
      <c r="F2" s="144"/>
      <c r="G2" s="144"/>
      <c r="H2" s="144"/>
    </row>
    <row r="3" spans="2:8" ht="13.5" customHeight="1">
      <c r="C3" s="144" t="s">
        <v>115</v>
      </c>
      <c r="D3" s="144"/>
      <c r="E3" s="144"/>
      <c r="F3" s="144"/>
      <c r="G3" s="144"/>
      <c r="H3" s="144"/>
    </row>
    <row r="4" spans="2:8" ht="5.25" hidden="1" customHeight="1"/>
    <row r="5" spans="2:8" ht="33" customHeight="1">
      <c r="B5" s="1"/>
      <c r="C5" s="31" t="s">
        <v>0</v>
      </c>
      <c r="D5" s="40" t="s">
        <v>1</v>
      </c>
      <c r="E5" s="41" t="s">
        <v>45</v>
      </c>
      <c r="F5" s="24" t="s">
        <v>2</v>
      </c>
      <c r="G5" s="40" t="s">
        <v>3</v>
      </c>
      <c r="H5" s="40" t="s">
        <v>4</v>
      </c>
    </row>
    <row r="6" spans="2:8" ht="24" customHeight="1">
      <c r="B6" s="145" t="s">
        <v>5</v>
      </c>
      <c r="C6" s="146"/>
      <c r="D6" s="19">
        <f>D7+D36+D42+D27</f>
        <v>570706.07000000007</v>
      </c>
      <c r="E6" s="19">
        <f>E7+E36+E42+E27</f>
        <v>266785.06</v>
      </c>
      <c r="F6" s="19">
        <f>F7+F36+F42+F27</f>
        <v>274425.2</v>
      </c>
      <c r="G6" s="19">
        <f>F6/E6*100</f>
        <v>102.86378105280708</v>
      </c>
      <c r="H6" s="19">
        <f>F6/D6*100</f>
        <v>48.085207854894549</v>
      </c>
    </row>
    <row r="7" spans="2:8" ht="24" customHeight="1">
      <c r="B7" s="147" t="s">
        <v>28</v>
      </c>
      <c r="C7" s="148"/>
      <c r="D7" s="19">
        <f>D10+D11+D12+D22+D24+D28+D8+D9</f>
        <v>178477.4</v>
      </c>
      <c r="E7" s="19">
        <f>E10+E11+E12+E22+E24+E28+E8+E9</f>
        <v>70895</v>
      </c>
      <c r="F7" s="19">
        <f>F10+F11+F12+F22+F24+F28+F46+F8+F9</f>
        <v>78201.699999999983</v>
      </c>
      <c r="G7" s="19">
        <f t="shared" ref="G7:G48" si="0">F7/E7*100</f>
        <v>110.3063685732421</v>
      </c>
      <c r="H7" s="19">
        <f t="shared" ref="H7:H48" si="1">F7/D7*100</f>
        <v>43.816023765473936</v>
      </c>
    </row>
    <row r="8" spans="2:8" ht="30.75" customHeight="1">
      <c r="B8" s="57"/>
      <c r="C8" s="56" t="s">
        <v>116</v>
      </c>
      <c r="D8" s="19">
        <v>1223.4000000000001</v>
      </c>
      <c r="E8" s="19">
        <v>500</v>
      </c>
      <c r="F8" s="19">
        <v>1256.7</v>
      </c>
      <c r="G8" s="19">
        <f t="shared" si="0"/>
        <v>251.34000000000003</v>
      </c>
      <c r="H8" s="19">
        <f t="shared" si="1"/>
        <v>102.72192251103482</v>
      </c>
    </row>
    <row r="9" spans="2:8" ht="24" customHeight="1">
      <c r="B9" s="57"/>
      <c r="C9" s="3" t="s">
        <v>6</v>
      </c>
      <c r="D9" s="19">
        <v>22489</v>
      </c>
      <c r="E9" s="19">
        <v>8000</v>
      </c>
      <c r="F9" s="19">
        <v>4053.5</v>
      </c>
      <c r="G9" s="19">
        <f t="shared" si="0"/>
        <v>50.668749999999996</v>
      </c>
      <c r="H9" s="19">
        <f t="shared" si="1"/>
        <v>18.024367468540177</v>
      </c>
    </row>
    <row r="10" spans="2:8">
      <c r="B10" s="1"/>
      <c r="C10" s="3" t="s">
        <v>117</v>
      </c>
      <c r="D10" s="17"/>
      <c r="E10" s="17"/>
      <c r="F10" s="17">
        <v>1443.8</v>
      </c>
      <c r="G10" s="19"/>
      <c r="H10" s="19"/>
    </row>
    <row r="11" spans="2:8">
      <c r="B11" s="1"/>
      <c r="C11" s="3" t="s">
        <v>118</v>
      </c>
      <c r="D11" s="17">
        <v>52200</v>
      </c>
      <c r="E11" s="17">
        <v>19720</v>
      </c>
      <c r="F11" s="17">
        <v>25928</v>
      </c>
      <c r="G11" s="19">
        <f t="shared" si="0"/>
        <v>131.48073022312374</v>
      </c>
      <c r="H11" s="19">
        <f t="shared" si="1"/>
        <v>49.670498084291189</v>
      </c>
    </row>
    <row r="12" spans="2:8">
      <c r="B12" s="147" t="s">
        <v>8</v>
      </c>
      <c r="C12" s="148"/>
      <c r="D12" s="17">
        <f>D13+D14+D15+D16+D17+D18+D19+D21</f>
        <v>4465</v>
      </c>
      <c r="E12" s="17">
        <f>E13+E14+E15+E16+E17+E18+E19+E20+E21</f>
        <v>1705</v>
      </c>
      <c r="F12" s="17">
        <f>F13+F14+F15+F16+F17+F18+F19+F21+F20</f>
        <v>2909.2999999999997</v>
      </c>
      <c r="G12" s="19">
        <f t="shared" si="0"/>
        <v>170.63343108504395</v>
      </c>
      <c r="H12" s="19">
        <f t="shared" si="1"/>
        <v>65.15789473684211</v>
      </c>
    </row>
    <row r="13" spans="2:8">
      <c r="B13" s="1"/>
      <c r="C13" s="3" t="s">
        <v>9</v>
      </c>
      <c r="D13" s="17">
        <v>300</v>
      </c>
      <c r="E13" s="17">
        <v>100</v>
      </c>
      <c r="F13" s="17">
        <v>195</v>
      </c>
      <c r="G13" s="19">
        <f t="shared" si="0"/>
        <v>195</v>
      </c>
      <c r="H13" s="19">
        <f t="shared" si="1"/>
        <v>65</v>
      </c>
    </row>
    <row r="14" spans="2:8">
      <c r="B14" s="1"/>
      <c r="C14" s="3" t="s">
        <v>10</v>
      </c>
      <c r="D14" s="17">
        <v>70</v>
      </c>
      <c r="E14" s="17">
        <v>15</v>
      </c>
      <c r="F14" s="17">
        <v>30</v>
      </c>
      <c r="G14" s="19">
        <f t="shared" si="0"/>
        <v>200</v>
      </c>
      <c r="H14" s="19">
        <f t="shared" si="1"/>
        <v>42.857142857142854</v>
      </c>
    </row>
    <row r="15" spans="2:8" ht="18" customHeight="1">
      <c r="B15" s="1"/>
      <c r="C15" s="5" t="s">
        <v>26</v>
      </c>
      <c r="D15" s="17">
        <v>1000</v>
      </c>
      <c r="E15" s="17">
        <v>500</v>
      </c>
      <c r="F15" s="17">
        <v>849.6</v>
      </c>
      <c r="G15" s="19">
        <f t="shared" si="0"/>
        <v>169.92000000000002</v>
      </c>
      <c r="H15" s="19">
        <f t="shared" si="1"/>
        <v>84.960000000000008</v>
      </c>
    </row>
    <row r="16" spans="2:8" ht="29.25" customHeight="1">
      <c r="B16" s="1"/>
      <c r="C16" s="4" t="s">
        <v>123</v>
      </c>
      <c r="D16" s="17">
        <v>100</v>
      </c>
      <c r="E16" s="17">
        <v>50</v>
      </c>
      <c r="F16" s="17">
        <v>50</v>
      </c>
      <c r="G16" s="19">
        <f t="shared" si="0"/>
        <v>100</v>
      </c>
      <c r="H16" s="19">
        <f t="shared" si="1"/>
        <v>50</v>
      </c>
    </row>
    <row r="17" spans="2:8" ht="29.25">
      <c r="B17" s="1"/>
      <c r="C17" s="5" t="s">
        <v>11</v>
      </c>
      <c r="D17" s="17">
        <v>2460</v>
      </c>
      <c r="E17" s="17">
        <v>850</v>
      </c>
      <c r="F17" s="17">
        <v>1573.5</v>
      </c>
      <c r="G17" s="19">
        <f t="shared" si="0"/>
        <v>185.11764705882351</v>
      </c>
      <c r="H17" s="19">
        <f t="shared" si="1"/>
        <v>63.963414634146346</v>
      </c>
    </row>
    <row r="18" spans="2:8" s="2" customFormat="1" ht="57">
      <c r="B18" s="3"/>
      <c r="C18" s="5" t="s">
        <v>13</v>
      </c>
      <c r="D18" s="17">
        <v>100</v>
      </c>
      <c r="E18" s="17"/>
      <c r="F18" s="17">
        <v>0</v>
      </c>
      <c r="G18" s="19"/>
      <c r="H18" s="19">
        <f t="shared" si="1"/>
        <v>0</v>
      </c>
    </row>
    <row r="19" spans="2:8">
      <c r="B19" s="1"/>
      <c r="C19" s="3" t="s">
        <v>27</v>
      </c>
      <c r="D19" s="17">
        <v>335</v>
      </c>
      <c r="E19" s="17">
        <v>140</v>
      </c>
      <c r="F19" s="17">
        <v>111.2</v>
      </c>
      <c r="G19" s="19">
        <f t="shared" si="0"/>
        <v>79.428571428571431</v>
      </c>
      <c r="H19" s="19">
        <f t="shared" si="1"/>
        <v>33.194029850746269</v>
      </c>
    </row>
    <row r="20" spans="2:8" ht="29.25" customHeight="1">
      <c r="B20" s="1"/>
      <c r="C20" s="29" t="s">
        <v>119</v>
      </c>
      <c r="D20" s="17"/>
      <c r="E20" s="17"/>
      <c r="F20" s="17">
        <v>100</v>
      </c>
      <c r="G20" s="19"/>
      <c r="H20" s="19"/>
    </row>
    <row r="21" spans="2:8" s="2" customFormat="1" ht="42.75">
      <c r="B21" s="3"/>
      <c r="C21" s="5" t="s">
        <v>14</v>
      </c>
      <c r="D21" s="23">
        <v>100</v>
      </c>
      <c r="E21" s="23">
        <v>50</v>
      </c>
      <c r="F21" s="17">
        <v>0</v>
      </c>
      <c r="G21" s="19">
        <f t="shared" si="0"/>
        <v>0</v>
      </c>
      <c r="H21" s="19">
        <f t="shared" si="1"/>
        <v>0</v>
      </c>
    </row>
    <row r="22" spans="2:8">
      <c r="B22" s="171" t="s">
        <v>43</v>
      </c>
      <c r="C22" s="172"/>
      <c r="D22" s="23">
        <v>1700</v>
      </c>
      <c r="E22" s="23">
        <v>700</v>
      </c>
      <c r="F22" s="17">
        <v>2233.5</v>
      </c>
      <c r="G22" s="19">
        <f t="shared" si="0"/>
        <v>319.07142857142856</v>
      </c>
      <c r="H22" s="19">
        <f t="shared" si="1"/>
        <v>131.38235294117646</v>
      </c>
    </row>
    <row r="23" spans="2:8">
      <c r="B23" s="171" t="s">
        <v>33</v>
      </c>
      <c r="C23" s="172"/>
      <c r="D23" s="23"/>
      <c r="E23" s="23"/>
      <c r="F23" s="17"/>
      <c r="G23" s="19"/>
      <c r="H23" s="19"/>
    </row>
    <row r="24" spans="2:8">
      <c r="B24" s="171" t="s">
        <v>32</v>
      </c>
      <c r="C24" s="172"/>
      <c r="D24" s="23">
        <f>D25+D26</f>
        <v>57000</v>
      </c>
      <c r="E24" s="23">
        <f>E25+E26</f>
        <v>27000</v>
      </c>
      <c r="F24" s="17">
        <f>F25+F26</f>
        <v>19907.099999999999</v>
      </c>
      <c r="G24" s="19">
        <f t="shared" si="0"/>
        <v>73.72999999999999</v>
      </c>
      <c r="H24" s="19">
        <f t="shared" si="1"/>
        <v>34.924736842105261</v>
      </c>
    </row>
    <row r="25" spans="2:8" ht="43.5">
      <c r="B25" s="1"/>
      <c r="C25" s="6" t="s">
        <v>15</v>
      </c>
      <c r="D25" s="22">
        <v>51000</v>
      </c>
      <c r="E25" s="22">
        <v>25000</v>
      </c>
      <c r="F25" s="19">
        <v>17756.099999999999</v>
      </c>
      <c r="G25" s="19">
        <f t="shared" si="0"/>
        <v>71.0244</v>
      </c>
      <c r="H25" s="19">
        <f t="shared" si="1"/>
        <v>34.815882352941173</v>
      </c>
    </row>
    <row r="26" spans="2:8" ht="29.25" thickBot="1">
      <c r="B26" s="1"/>
      <c r="C26" s="7" t="s">
        <v>85</v>
      </c>
      <c r="D26" s="22">
        <v>6000</v>
      </c>
      <c r="E26" s="22">
        <v>2000</v>
      </c>
      <c r="F26" s="22">
        <v>2151</v>
      </c>
      <c r="G26" s="19">
        <f t="shared" si="0"/>
        <v>107.54999999999998</v>
      </c>
      <c r="H26" s="19">
        <f t="shared" si="1"/>
        <v>35.85</v>
      </c>
    </row>
    <row r="27" spans="2:8">
      <c r="B27" s="140" t="s">
        <v>19</v>
      </c>
      <c r="C27" s="141"/>
      <c r="D27" s="23">
        <v>3475.27</v>
      </c>
      <c r="E27" s="23">
        <v>1665</v>
      </c>
      <c r="F27" s="24">
        <v>984.7</v>
      </c>
      <c r="G27" s="19">
        <f t="shared" si="0"/>
        <v>59.141141141141141</v>
      </c>
      <c r="H27" s="19">
        <f t="shared" si="1"/>
        <v>28.334489118831058</v>
      </c>
    </row>
    <row r="28" spans="2:8">
      <c r="B28" s="138" t="s">
        <v>18</v>
      </c>
      <c r="C28" s="139"/>
      <c r="D28" s="25">
        <f>D29+D30+D31+D32+D33+D34+D35</f>
        <v>39400</v>
      </c>
      <c r="E28" s="25">
        <f>E29+E30+E31+E32+E33+E34+E35</f>
        <v>13270</v>
      </c>
      <c r="F28" s="22">
        <f>F29+F30+F31+F32+F33+F34+F35</f>
        <v>13609.4</v>
      </c>
      <c r="G28" s="22">
        <f t="shared" si="0"/>
        <v>102.55764883195178</v>
      </c>
      <c r="H28" s="22">
        <f t="shared" si="1"/>
        <v>34.541624365482235</v>
      </c>
    </row>
    <row r="29" spans="2:8" ht="24.75" customHeight="1">
      <c r="B29" s="1"/>
      <c r="C29" s="5" t="s">
        <v>38</v>
      </c>
      <c r="D29" s="23">
        <v>250</v>
      </c>
      <c r="E29" s="23">
        <v>50</v>
      </c>
      <c r="F29" s="22">
        <v>308</v>
      </c>
      <c r="G29" s="22">
        <f t="shared" si="0"/>
        <v>616</v>
      </c>
      <c r="H29" s="22">
        <f t="shared" si="1"/>
        <v>123.2</v>
      </c>
    </row>
    <row r="30" spans="2:8">
      <c r="B30" s="1"/>
      <c r="C30" s="3" t="s">
        <v>34</v>
      </c>
      <c r="D30" s="23">
        <v>18000</v>
      </c>
      <c r="E30" s="23">
        <v>7100</v>
      </c>
      <c r="F30" s="22">
        <v>4263.2</v>
      </c>
      <c r="G30" s="22">
        <f t="shared" si="0"/>
        <v>60.045070422535204</v>
      </c>
      <c r="H30" s="22">
        <f t="shared" si="1"/>
        <v>23.684444444444445</v>
      </c>
    </row>
    <row r="31" spans="2:8">
      <c r="B31" s="1"/>
      <c r="C31" s="16" t="s">
        <v>37</v>
      </c>
      <c r="D31" s="23">
        <v>1600</v>
      </c>
      <c r="E31" s="23">
        <v>500</v>
      </c>
      <c r="F31" s="22">
        <v>840.9</v>
      </c>
      <c r="G31" s="22">
        <f t="shared" si="0"/>
        <v>168.18</v>
      </c>
      <c r="H31" s="22">
        <f t="shared" si="1"/>
        <v>52.556249999999991</v>
      </c>
    </row>
    <row r="32" spans="2:8">
      <c r="B32" s="1"/>
      <c r="C32" s="16" t="s">
        <v>35</v>
      </c>
      <c r="D32" s="23">
        <v>12000</v>
      </c>
      <c r="E32" s="23">
        <v>1900</v>
      </c>
      <c r="F32" s="22">
        <v>3244.8</v>
      </c>
      <c r="G32" s="22">
        <f t="shared" si="0"/>
        <v>170.77894736842106</v>
      </c>
      <c r="H32" s="22">
        <f t="shared" si="1"/>
        <v>27.040000000000003</v>
      </c>
    </row>
    <row r="33" spans="2:8">
      <c r="B33" s="1"/>
      <c r="C33" s="16" t="s">
        <v>36</v>
      </c>
      <c r="D33" s="23">
        <v>6500</v>
      </c>
      <c r="E33" s="23">
        <v>3500</v>
      </c>
      <c r="F33" s="22">
        <v>3832.5</v>
      </c>
      <c r="G33" s="22">
        <f t="shared" si="0"/>
        <v>109.5</v>
      </c>
      <c r="H33" s="22">
        <f t="shared" si="1"/>
        <v>58.961538461538467</v>
      </c>
    </row>
    <row r="34" spans="2:8">
      <c r="B34" s="1"/>
      <c r="C34" s="16" t="s">
        <v>39</v>
      </c>
      <c r="D34" s="23">
        <v>50</v>
      </c>
      <c r="E34" s="23">
        <v>20</v>
      </c>
      <c r="F34" s="22">
        <v>0</v>
      </c>
      <c r="G34" s="22">
        <f t="shared" si="0"/>
        <v>0</v>
      </c>
      <c r="H34" s="22">
        <f t="shared" si="1"/>
        <v>0</v>
      </c>
    </row>
    <row r="35" spans="2:8" ht="28.5" customHeight="1">
      <c r="B35" s="18"/>
      <c r="C35" s="6" t="s">
        <v>17</v>
      </c>
      <c r="D35" s="23">
        <v>1000</v>
      </c>
      <c r="E35" s="23">
        <v>200</v>
      </c>
      <c r="F35" s="22">
        <v>1120</v>
      </c>
      <c r="G35" s="22">
        <f t="shared" si="0"/>
        <v>560</v>
      </c>
      <c r="H35" s="22">
        <f t="shared" si="1"/>
        <v>112.00000000000001</v>
      </c>
    </row>
    <row r="36" spans="2:8" ht="29.25" customHeight="1">
      <c r="B36" s="142" t="s">
        <v>20</v>
      </c>
      <c r="C36" s="143"/>
      <c r="D36" s="23">
        <f>D37+D38+D39+D40+D41+D45</f>
        <v>388753.4</v>
      </c>
      <c r="E36" s="23">
        <f>E37+E38+E39+E40+E41+E45</f>
        <v>194225.06</v>
      </c>
      <c r="F36" s="22">
        <f>F37+F38+F39+F40+F41+F45</f>
        <v>195238.8</v>
      </c>
      <c r="G36" s="22">
        <f t="shared" si="0"/>
        <v>100.52194088651586</v>
      </c>
      <c r="H36" s="22">
        <f t="shared" si="1"/>
        <v>50.221760118368088</v>
      </c>
    </row>
    <row r="37" spans="2:8">
      <c r="B37" s="1"/>
      <c r="C37" s="5" t="s">
        <v>44</v>
      </c>
      <c r="D37" s="23">
        <v>385719.5</v>
      </c>
      <c r="E37" s="23">
        <v>192859.8</v>
      </c>
      <c r="F37" s="22">
        <v>192859.8</v>
      </c>
      <c r="G37" s="22">
        <f t="shared" si="0"/>
        <v>100</v>
      </c>
      <c r="H37" s="22">
        <f t="shared" si="1"/>
        <v>50.000012962787721</v>
      </c>
    </row>
    <row r="38" spans="2:8" ht="2.25" hidden="1" customHeight="1">
      <c r="B38" s="1"/>
      <c r="C38" s="9" t="s">
        <v>21</v>
      </c>
      <c r="D38" s="23">
        <v>0</v>
      </c>
      <c r="E38" s="23"/>
      <c r="F38" s="22">
        <v>0</v>
      </c>
      <c r="G38" s="22" t="e">
        <f t="shared" si="0"/>
        <v>#DIV/0!</v>
      </c>
      <c r="H38" s="22" t="e">
        <f t="shared" si="1"/>
        <v>#DIV/0!</v>
      </c>
    </row>
    <row r="39" spans="2:8" hidden="1">
      <c r="B39" s="1"/>
      <c r="C39" s="3" t="s">
        <v>22</v>
      </c>
      <c r="D39" s="23">
        <v>0</v>
      </c>
      <c r="E39" s="23"/>
      <c r="F39" s="22">
        <v>0</v>
      </c>
      <c r="G39" s="22" t="e">
        <f t="shared" si="0"/>
        <v>#DIV/0!</v>
      </c>
      <c r="H39" s="22" t="e">
        <f t="shared" si="1"/>
        <v>#DIV/0!</v>
      </c>
    </row>
    <row r="40" spans="2:8">
      <c r="B40" s="1"/>
      <c r="C40" s="3" t="s">
        <v>29</v>
      </c>
      <c r="D40" s="23">
        <v>3033.9</v>
      </c>
      <c r="E40" s="23">
        <v>1365.26</v>
      </c>
      <c r="F40" s="22">
        <v>1133.4000000000001</v>
      </c>
      <c r="G40" s="22">
        <f t="shared" si="0"/>
        <v>83.017154241682917</v>
      </c>
      <c r="H40" s="22">
        <f t="shared" si="1"/>
        <v>37.357856224661326</v>
      </c>
    </row>
    <row r="41" spans="2:8" ht="31.5" hidden="1" customHeight="1">
      <c r="B41" s="1"/>
      <c r="C41" s="14" t="s">
        <v>24</v>
      </c>
      <c r="D41" s="23">
        <v>0</v>
      </c>
      <c r="E41" s="23">
        <v>0</v>
      </c>
      <c r="F41" s="22"/>
      <c r="G41" s="22" t="e">
        <f t="shared" si="0"/>
        <v>#DIV/0!</v>
      </c>
      <c r="H41" s="22" t="e">
        <f t="shared" si="1"/>
        <v>#DIV/0!</v>
      </c>
    </row>
    <row r="42" spans="2:8" ht="23.25" hidden="1" customHeight="1">
      <c r="B42" s="136" t="s">
        <v>30</v>
      </c>
      <c r="C42" s="137"/>
      <c r="D42" s="23">
        <f>D43</f>
        <v>0</v>
      </c>
      <c r="E42" s="23">
        <f>E43</f>
        <v>0</v>
      </c>
      <c r="F42" s="22">
        <f>F43</f>
        <v>0</v>
      </c>
      <c r="G42" s="22" t="e">
        <f t="shared" si="0"/>
        <v>#DIV/0!</v>
      </c>
      <c r="H42" s="22" t="e">
        <f t="shared" si="1"/>
        <v>#DIV/0!</v>
      </c>
    </row>
    <row r="43" spans="2:8" ht="18.75" hidden="1" customHeight="1">
      <c r="B43" s="15"/>
      <c r="C43" s="2" t="s">
        <v>25</v>
      </c>
      <c r="D43" s="23">
        <v>0</v>
      </c>
      <c r="E43" s="23">
        <v>0</v>
      </c>
      <c r="F43" s="22"/>
      <c r="G43" s="22" t="e">
        <f t="shared" si="0"/>
        <v>#DIV/0!</v>
      </c>
      <c r="H43" s="22" t="e">
        <f t="shared" si="1"/>
        <v>#DIV/0!</v>
      </c>
    </row>
    <row r="44" spans="2:8" ht="43.5" hidden="1">
      <c r="B44" s="1"/>
      <c r="C44" s="5" t="s">
        <v>23</v>
      </c>
      <c r="D44" s="23">
        <v>0</v>
      </c>
      <c r="E44" s="23">
        <v>0</v>
      </c>
      <c r="F44" s="22"/>
      <c r="G44" s="22" t="e">
        <f t="shared" si="0"/>
        <v>#DIV/0!</v>
      </c>
      <c r="H44" s="22" t="e">
        <f t="shared" si="1"/>
        <v>#DIV/0!</v>
      </c>
    </row>
    <row r="45" spans="2:8">
      <c r="B45" s="1"/>
      <c r="C45" s="3" t="s">
        <v>120</v>
      </c>
      <c r="D45" s="24"/>
      <c r="E45" s="24"/>
      <c r="F45" s="22">
        <v>1245.5999999999999</v>
      </c>
      <c r="G45" s="22"/>
      <c r="H45" s="22"/>
    </row>
    <row r="46" spans="2:8">
      <c r="B46" s="1"/>
      <c r="C46" s="3" t="s">
        <v>121</v>
      </c>
      <c r="D46" s="24"/>
      <c r="E46" s="24"/>
      <c r="F46" s="22">
        <v>6860.4</v>
      </c>
      <c r="G46" s="22"/>
      <c r="H46" s="22"/>
    </row>
    <row r="47" spans="2:8">
      <c r="B47" s="1"/>
      <c r="C47" s="3" t="s">
        <v>82</v>
      </c>
      <c r="D47" s="24">
        <v>146320.70000000001</v>
      </c>
      <c r="E47" s="24">
        <v>146320.70000000001</v>
      </c>
      <c r="F47" s="24">
        <v>146320.70000000001</v>
      </c>
      <c r="G47" s="22">
        <f t="shared" si="0"/>
        <v>100</v>
      </c>
      <c r="H47" s="22">
        <f t="shared" si="1"/>
        <v>100</v>
      </c>
    </row>
    <row r="48" spans="2:8">
      <c r="B48" s="132" t="s">
        <v>83</v>
      </c>
      <c r="C48" s="133"/>
      <c r="D48" s="33">
        <f>D6+D47</f>
        <v>717026.77</v>
      </c>
      <c r="E48" s="33">
        <f>E6+E47</f>
        <v>413105.76</v>
      </c>
      <c r="F48" s="32">
        <f>F6+F47</f>
        <v>420745.9</v>
      </c>
      <c r="G48" s="22">
        <f t="shared" si="0"/>
        <v>101.84943923318815</v>
      </c>
      <c r="H48" s="22">
        <f t="shared" si="1"/>
        <v>58.679245685624828</v>
      </c>
    </row>
  </sheetData>
  <mergeCells count="13">
    <mergeCell ref="B48:C48"/>
    <mergeCell ref="B23:C23"/>
    <mergeCell ref="B24:C24"/>
    <mergeCell ref="B27:C27"/>
    <mergeCell ref="B28:C28"/>
    <mergeCell ref="B36:C36"/>
    <mergeCell ref="B42:C42"/>
    <mergeCell ref="B22:C22"/>
    <mergeCell ref="C1:H2"/>
    <mergeCell ref="C3:H3"/>
    <mergeCell ref="B6:C6"/>
    <mergeCell ref="B7:C7"/>
    <mergeCell ref="B12:C12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41"/>
  <sheetViews>
    <sheetView topLeftCell="B14" workbookViewId="0">
      <selection activeCell="L20" sqref="L20"/>
    </sheetView>
  </sheetViews>
  <sheetFormatPr defaultRowHeight="15"/>
  <cols>
    <col min="1" max="1" width="3.7109375" customWidth="1"/>
    <col min="2" max="2" width="4.140625" customWidth="1"/>
    <col min="3" max="3" width="37.7109375" customWidth="1"/>
    <col min="4" max="5" width="9.28515625" customWidth="1"/>
    <col min="6" max="6" width="9.7109375" customWidth="1"/>
    <col min="7" max="7" width="6.7109375" customWidth="1"/>
    <col min="8" max="8" width="7" customWidth="1"/>
  </cols>
  <sheetData>
    <row r="1" spans="2:10" hidden="1">
      <c r="C1" s="144" t="s">
        <v>47</v>
      </c>
      <c r="D1" s="144"/>
      <c r="E1" s="144"/>
      <c r="F1" s="144"/>
      <c r="G1" s="144"/>
      <c r="H1" s="144"/>
    </row>
    <row r="2" spans="2:10">
      <c r="C2" s="144"/>
      <c r="D2" s="144"/>
      <c r="E2" s="144"/>
      <c r="F2" s="144"/>
      <c r="G2" s="144"/>
      <c r="H2" s="144"/>
    </row>
    <row r="3" spans="2:10" ht="13.5" customHeight="1">
      <c r="C3" s="144" t="s">
        <v>115</v>
      </c>
      <c r="D3" s="144"/>
      <c r="E3" s="144"/>
      <c r="F3" s="144"/>
      <c r="G3" s="144"/>
      <c r="H3" s="144"/>
    </row>
    <row r="4" spans="2:10" ht="5.25" hidden="1" customHeight="1"/>
    <row r="5" spans="2:10" ht="39.75" customHeight="1">
      <c r="B5" s="1"/>
      <c r="C5" s="31" t="s">
        <v>46</v>
      </c>
      <c r="D5" s="38" t="s">
        <v>1</v>
      </c>
      <c r="E5" s="37" t="s">
        <v>45</v>
      </c>
      <c r="F5" s="39" t="s">
        <v>2</v>
      </c>
      <c r="G5" s="37" t="s">
        <v>3</v>
      </c>
      <c r="H5" s="37" t="s">
        <v>4</v>
      </c>
    </row>
    <row r="6" spans="2:10" ht="24" customHeight="1">
      <c r="B6" s="165" t="s">
        <v>48</v>
      </c>
      <c r="C6" s="166"/>
      <c r="D6" s="19">
        <f>D7+D12+D13+D17+D21+D27+D32+D36+D40</f>
        <v>717026.89999999991</v>
      </c>
      <c r="E6" s="19">
        <f>E7+E12+E13+E17+E21+E27+E32+E36+E40</f>
        <v>413105.69999999995</v>
      </c>
      <c r="F6" s="19">
        <f>F7+F12+F13+F17+F21+F27+F32+F36+F40</f>
        <v>211682.5</v>
      </c>
      <c r="G6" s="19">
        <f>F6/E6*100</f>
        <v>51.241728206606695</v>
      </c>
      <c r="H6" s="19">
        <f>F6/D6*100</f>
        <v>29.522253628141431</v>
      </c>
      <c r="I6" s="58"/>
    </row>
    <row r="7" spans="2:10" ht="21.75" customHeight="1">
      <c r="B7" s="173" t="s">
        <v>49</v>
      </c>
      <c r="C7" s="174"/>
      <c r="D7" s="19">
        <f>D8+D9+D10+D11</f>
        <v>179829.4</v>
      </c>
      <c r="E7" s="19">
        <f>E8+E9+E10+E11</f>
        <v>100613.9</v>
      </c>
      <c r="F7" s="19">
        <f>F8+F9+F10+F11</f>
        <v>80934.100000000006</v>
      </c>
      <c r="G7" s="19">
        <f t="shared" ref="G7:G41" si="0">F7/E7*100</f>
        <v>80.440277138645868</v>
      </c>
      <c r="H7" s="19">
        <f t="shared" ref="H7:H41" si="1">F7/D7*100</f>
        <v>45.006044617843358</v>
      </c>
      <c r="J7" s="58"/>
    </row>
    <row r="8" spans="2:10" ht="25.5">
      <c r="B8" s="26"/>
      <c r="C8" s="29" t="s">
        <v>50</v>
      </c>
      <c r="D8" s="17">
        <v>158354.70000000001</v>
      </c>
      <c r="E8" s="17">
        <v>90848.9</v>
      </c>
      <c r="F8" s="17">
        <v>75133.3</v>
      </c>
      <c r="G8" s="19">
        <f t="shared" si="0"/>
        <v>82.701386588059961</v>
      </c>
      <c r="H8" s="19">
        <f t="shared" si="1"/>
        <v>47.446207785433586</v>
      </c>
    </row>
    <row r="9" spans="2:10">
      <c r="B9" s="26"/>
      <c r="C9" s="29" t="s">
        <v>51</v>
      </c>
      <c r="D9" s="17">
        <v>3475.3</v>
      </c>
      <c r="E9" s="17">
        <v>1665</v>
      </c>
      <c r="F9" s="17">
        <v>1494.2</v>
      </c>
      <c r="G9" s="19">
        <f t="shared" si="0"/>
        <v>89.741741741741748</v>
      </c>
      <c r="H9" s="19">
        <f t="shared" si="1"/>
        <v>42.994849365522398</v>
      </c>
    </row>
    <row r="10" spans="2:10" ht="38.25">
      <c r="B10" s="26"/>
      <c r="C10" s="29" t="s">
        <v>52</v>
      </c>
      <c r="D10" s="17">
        <v>16999.400000000001</v>
      </c>
      <c r="E10" s="17">
        <v>7800</v>
      </c>
      <c r="F10" s="17">
        <v>4216.6000000000004</v>
      </c>
      <c r="G10" s="19">
        <f t="shared" si="0"/>
        <v>54.058974358974368</v>
      </c>
      <c r="H10" s="19">
        <f t="shared" si="1"/>
        <v>24.804404861348047</v>
      </c>
    </row>
    <row r="11" spans="2:10" ht="38.25">
      <c r="B11" s="26"/>
      <c r="C11" s="29" t="s">
        <v>53</v>
      </c>
      <c r="D11" s="17">
        <v>1000</v>
      </c>
      <c r="E11" s="17">
        <v>300</v>
      </c>
      <c r="F11" s="17">
        <v>90</v>
      </c>
      <c r="G11" s="19">
        <f t="shared" si="0"/>
        <v>30</v>
      </c>
      <c r="H11" s="19">
        <f t="shared" si="1"/>
        <v>9</v>
      </c>
    </row>
    <row r="12" spans="2:10">
      <c r="B12" s="169" t="s">
        <v>54</v>
      </c>
      <c r="C12" s="170"/>
      <c r="D12" s="17">
        <v>2000</v>
      </c>
      <c r="E12" s="17">
        <v>750</v>
      </c>
      <c r="F12" s="17">
        <v>0</v>
      </c>
      <c r="G12" s="19">
        <f t="shared" si="0"/>
        <v>0</v>
      </c>
      <c r="H12" s="19">
        <f t="shared" si="1"/>
        <v>0</v>
      </c>
      <c r="I12" s="59"/>
    </row>
    <row r="13" spans="2:10">
      <c r="B13" s="163" t="s">
        <v>75</v>
      </c>
      <c r="C13" s="164"/>
      <c r="D13" s="17">
        <f>D14+D15+D16</f>
        <v>40099.699999999997</v>
      </c>
      <c r="E13" s="17">
        <f>E14+E15+E16</f>
        <v>38972.699999999997</v>
      </c>
      <c r="F13" s="17">
        <f>F15+F16</f>
        <v>-13238.7</v>
      </c>
      <c r="G13" s="19">
        <f t="shared" si="0"/>
        <v>-33.969163029505275</v>
      </c>
      <c r="H13" s="19">
        <f t="shared" si="1"/>
        <v>-33.014461454823859</v>
      </c>
    </row>
    <row r="14" spans="2:10">
      <c r="B14" s="35"/>
      <c r="C14" s="36" t="s">
        <v>86</v>
      </c>
      <c r="D14" s="17">
        <v>15000</v>
      </c>
      <c r="E14" s="17">
        <v>15000</v>
      </c>
      <c r="F14" s="17">
        <v>0</v>
      </c>
      <c r="G14" s="19"/>
      <c r="H14" s="19"/>
    </row>
    <row r="15" spans="2:10" ht="17.25" customHeight="1">
      <c r="B15" s="26"/>
      <c r="C15" s="34" t="s">
        <v>55</v>
      </c>
      <c r="D15" s="17">
        <v>35099.699999999997</v>
      </c>
      <c r="E15" s="17">
        <v>33972.699999999997</v>
      </c>
      <c r="F15" s="17">
        <v>8472</v>
      </c>
      <c r="G15" s="19">
        <f t="shared" si="0"/>
        <v>24.937670541346435</v>
      </c>
      <c r="H15" s="19">
        <f t="shared" si="1"/>
        <v>24.136958435542187</v>
      </c>
    </row>
    <row r="16" spans="2:10" ht="19.5" customHeight="1">
      <c r="B16" s="26"/>
      <c r="C16" s="29" t="s">
        <v>77</v>
      </c>
      <c r="D16" s="17">
        <v>-10000</v>
      </c>
      <c r="E16" s="17">
        <v>-10000</v>
      </c>
      <c r="F16" s="17">
        <v>-21710.7</v>
      </c>
      <c r="G16" s="19">
        <f t="shared" si="0"/>
        <v>217.10700000000003</v>
      </c>
      <c r="H16" s="19">
        <f t="shared" si="1"/>
        <v>217.10700000000003</v>
      </c>
    </row>
    <row r="17" spans="2:9" ht="21.75" customHeight="1">
      <c r="B17" s="159" t="s">
        <v>76</v>
      </c>
      <c r="C17" s="160"/>
      <c r="D17" s="17">
        <f>D18+D19+D20</f>
        <v>61000</v>
      </c>
      <c r="E17" s="17">
        <f>E18+E19+E20</f>
        <v>38400</v>
      </c>
      <c r="F17" s="17">
        <f>F18+F19+F20</f>
        <v>21929.3</v>
      </c>
      <c r="G17" s="19">
        <f t="shared" si="0"/>
        <v>57.107552083333331</v>
      </c>
      <c r="H17" s="19">
        <f t="shared" si="1"/>
        <v>35.949672131147544</v>
      </c>
    </row>
    <row r="18" spans="2:9" ht="17.25" customHeight="1">
      <c r="B18" s="26"/>
      <c r="C18" s="29" t="s">
        <v>56</v>
      </c>
      <c r="D18" s="17">
        <v>47000</v>
      </c>
      <c r="E18" s="17">
        <v>25000</v>
      </c>
      <c r="F18" s="17">
        <v>20362</v>
      </c>
      <c r="G18" s="19">
        <f t="shared" si="0"/>
        <v>81.447999999999993</v>
      </c>
      <c r="H18" s="19">
        <f t="shared" si="1"/>
        <v>43.323404255319147</v>
      </c>
    </row>
    <row r="19" spans="2:9" ht="16.5" customHeight="1">
      <c r="B19" s="26"/>
      <c r="C19" s="29" t="s">
        <v>57</v>
      </c>
      <c r="D19" s="17">
        <v>1000</v>
      </c>
      <c r="E19" s="17">
        <v>400</v>
      </c>
      <c r="F19" s="17"/>
      <c r="G19" s="19">
        <f>F19/E19*100</f>
        <v>0</v>
      </c>
      <c r="H19" s="19">
        <f t="shared" si="1"/>
        <v>0</v>
      </c>
    </row>
    <row r="20" spans="2:9" s="2" customFormat="1" ht="27" customHeight="1">
      <c r="B20" s="27"/>
      <c r="C20" s="29" t="s">
        <v>58</v>
      </c>
      <c r="D20" s="17">
        <v>13000</v>
      </c>
      <c r="E20" s="17">
        <v>13000</v>
      </c>
      <c r="F20" s="17">
        <v>1567.3</v>
      </c>
      <c r="G20" s="19">
        <f t="shared" si="0"/>
        <v>12.056153846153846</v>
      </c>
      <c r="H20" s="19">
        <f t="shared" si="1"/>
        <v>12.056153846153846</v>
      </c>
    </row>
    <row r="21" spans="2:9" ht="25.5" customHeight="1">
      <c r="B21" s="161" t="s">
        <v>81</v>
      </c>
      <c r="C21" s="162"/>
      <c r="D21" s="17">
        <f>D22+D23+D24+D26</f>
        <v>168932.1</v>
      </c>
      <c r="E21" s="17">
        <f>E22+E23+E24+E26</f>
        <v>115530</v>
      </c>
      <c r="F21" s="17">
        <f>F22+F23+F24+F26</f>
        <v>41764.300000000003</v>
      </c>
      <c r="G21" s="19">
        <f t="shared" si="0"/>
        <v>36.150177443088374</v>
      </c>
      <c r="H21" s="19">
        <f>F21/D21*100</f>
        <v>24.722536451035655</v>
      </c>
    </row>
    <row r="22" spans="2:9" s="2" customFormat="1" ht="18.75" customHeight="1">
      <c r="B22" s="27"/>
      <c r="C22" s="29" t="s">
        <v>59</v>
      </c>
      <c r="D22" s="17">
        <v>24050</v>
      </c>
      <c r="E22" s="17">
        <v>23000</v>
      </c>
      <c r="F22" s="17">
        <v>599</v>
      </c>
      <c r="G22" s="19">
        <f t="shared" si="0"/>
        <v>2.6043478260869564</v>
      </c>
      <c r="H22" s="19">
        <f t="shared" si="1"/>
        <v>2.4906444906444904</v>
      </c>
    </row>
    <row r="23" spans="2:9" s="2" customFormat="1" ht="18.75" customHeight="1">
      <c r="B23" s="27"/>
      <c r="C23" s="29" t="s">
        <v>60</v>
      </c>
      <c r="D23" s="17">
        <v>23554</v>
      </c>
      <c r="E23" s="17">
        <v>20000</v>
      </c>
      <c r="F23" s="17">
        <v>302.5</v>
      </c>
      <c r="G23" s="19">
        <f t="shared" si="0"/>
        <v>1.5125</v>
      </c>
      <c r="H23" s="19">
        <f t="shared" si="1"/>
        <v>1.2842829243440606</v>
      </c>
    </row>
    <row r="24" spans="2:9" s="2" customFormat="1" ht="17.25" customHeight="1">
      <c r="B24" s="27"/>
      <c r="C24" s="29" t="s">
        <v>61</v>
      </c>
      <c r="D24" s="17">
        <v>34418.1</v>
      </c>
      <c r="E24" s="17">
        <v>34000</v>
      </c>
      <c r="F24" s="17">
        <v>8022</v>
      </c>
      <c r="G24" s="19">
        <f t="shared" si="0"/>
        <v>23.594117647058823</v>
      </c>
      <c r="H24" s="19">
        <f t="shared" si="1"/>
        <v>23.307503900563947</v>
      </c>
    </row>
    <row r="25" spans="2:9" ht="29.25" hidden="1" customHeight="1">
      <c r="B25" s="149"/>
      <c r="C25" s="150"/>
      <c r="D25" s="17"/>
      <c r="E25" s="17"/>
      <c r="F25" s="17"/>
      <c r="G25" s="19" t="e">
        <f t="shared" si="0"/>
        <v>#DIV/0!</v>
      </c>
      <c r="H25" s="19" t="e">
        <f t="shared" si="1"/>
        <v>#DIV/0!</v>
      </c>
    </row>
    <row r="26" spans="2:9" ht="36" customHeight="1">
      <c r="B26" s="26"/>
      <c r="C26" s="29" t="s">
        <v>62</v>
      </c>
      <c r="D26" s="19">
        <v>86910</v>
      </c>
      <c r="E26" s="19">
        <v>38530</v>
      </c>
      <c r="F26" s="19">
        <v>32840.800000000003</v>
      </c>
      <c r="G26" s="19">
        <f t="shared" si="0"/>
        <v>85.234362834155206</v>
      </c>
      <c r="H26" s="19">
        <f t="shared" si="1"/>
        <v>37.787136117823039</v>
      </c>
      <c r="I26" s="60"/>
    </row>
    <row r="27" spans="2:9">
      <c r="B27" s="151" t="s">
        <v>80</v>
      </c>
      <c r="C27" s="152"/>
      <c r="D27" s="23">
        <f>D28+D29+D30+D31</f>
        <v>44810</v>
      </c>
      <c r="E27" s="23">
        <f>E28+E29+E30+E31</f>
        <v>22285</v>
      </c>
      <c r="F27" s="22">
        <f>F28+F29+F30+F31</f>
        <v>21396</v>
      </c>
      <c r="G27" s="19">
        <f t="shared" si="0"/>
        <v>96.010769575947947</v>
      </c>
      <c r="H27" s="19">
        <f t="shared" si="1"/>
        <v>47.748270475340327</v>
      </c>
    </row>
    <row r="28" spans="2:9">
      <c r="B28" s="26"/>
      <c r="C28" s="29" t="s">
        <v>63</v>
      </c>
      <c r="D28" s="23">
        <v>2250</v>
      </c>
      <c r="E28" s="23">
        <v>450</v>
      </c>
      <c r="F28" s="22">
        <v>730.2</v>
      </c>
      <c r="G28" s="19">
        <f t="shared" si="0"/>
        <v>162.26666666666668</v>
      </c>
      <c r="H28" s="19">
        <f t="shared" si="1"/>
        <v>32.453333333333333</v>
      </c>
    </row>
    <row r="29" spans="2:9">
      <c r="B29" s="26"/>
      <c r="C29" s="29" t="s">
        <v>64</v>
      </c>
      <c r="D29" s="23">
        <v>5120</v>
      </c>
      <c r="E29" s="23">
        <v>2845</v>
      </c>
      <c r="F29" s="22">
        <v>2484.5</v>
      </c>
      <c r="G29" s="19">
        <f t="shared" si="0"/>
        <v>87.328646748681891</v>
      </c>
      <c r="H29" s="19">
        <f t="shared" si="1"/>
        <v>48.525390625</v>
      </c>
    </row>
    <row r="30" spans="2:9" ht="18" customHeight="1">
      <c r="B30" s="26"/>
      <c r="C30" s="29" t="s">
        <v>65</v>
      </c>
      <c r="D30" s="23">
        <v>31000</v>
      </c>
      <c r="E30" s="23">
        <v>17000</v>
      </c>
      <c r="F30" s="22">
        <v>16800</v>
      </c>
      <c r="G30" s="19">
        <f t="shared" si="0"/>
        <v>98.82352941176471</v>
      </c>
      <c r="H30" s="19">
        <f t="shared" si="1"/>
        <v>54.193548387096783</v>
      </c>
    </row>
    <row r="31" spans="2:9">
      <c r="B31" s="26"/>
      <c r="C31" s="29" t="s">
        <v>66</v>
      </c>
      <c r="D31" s="23">
        <v>6440</v>
      </c>
      <c r="E31" s="23">
        <v>1990</v>
      </c>
      <c r="F31" s="22">
        <v>1381.3</v>
      </c>
      <c r="G31" s="19">
        <f>F31/E31*100</f>
        <v>69.412060301507537</v>
      </c>
      <c r="H31" s="19">
        <f t="shared" si="1"/>
        <v>21.448757763975156</v>
      </c>
    </row>
    <row r="32" spans="2:9">
      <c r="B32" s="157" t="s">
        <v>67</v>
      </c>
      <c r="C32" s="158"/>
      <c r="D32" s="23">
        <f>D33+D34+D35</f>
        <v>121455</v>
      </c>
      <c r="E32" s="23">
        <f>E33+E34+E35</f>
        <v>64225</v>
      </c>
      <c r="F32" s="22">
        <f>F33+F34+F35</f>
        <v>58297.5</v>
      </c>
      <c r="G32" s="19">
        <f t="shared" si="0"/>
        <v>90.770727909692482</v>
      </c>
      <c r="H32" s="19">
        <f>F32/D32*100</f>
        <v>47.999258984809188</v>
      </c>
    </row>
    <row r="33" spans="2:8">
      <c r="B33" s="26"/>
      <c r="C33" s="29" t="s">
        <v>68</v>
      </c>
      <c r="D33" s="23">
        <v>72000</v>
      </c>
      <c r="E33" s="23">
        <v>33400</v>
      </c>
      <c r="F33" s="22">
        <v>32690.7</v>
      </c>
      <c r="G33" s="19">
        <f t="shared" si="0"/>
        <v>97.876347305389217</v>
      </c>
      <c r="H33" s="19">
        <f t="shared" si="1"/>
        <v>45.403749999999995</v>
      </c>
    </row>
    <row r="34" spans="2:8">
      <c r="B34" s="28"/>
      <c r="C34" s="29" t="s">
        <v>69</v>
      </c>
      <c r="D34" s="23">
        <v>600</v>
      </c>
      <c r="E34" s="23">
        <v>400</v>
      </c>
      <c r="F34" s="22">
        <v>0</v>
      </c>
      <c r="G34" s="19">
        <f t="shared" si="0"/>
        <v>0</v>
      </c>
      <c r="H34" s="19">
        <f t="shared" si="1"/>
        <v>0</v>
      </c>
    </row>
    <row r="35" spans="2:8">
      <c r="B35" s="28"/>
      <c r="C35" s="29" t="s">
        <v>70</v>
      </c>
      <c r="D35" s="23">
        <v>48855</v>
      </c>
      <c r="E35" s="23">
        <v>30425</v>
      </c>
      <c r="F35" s="22">
        <v>25606.799999999999</v>
      </c>
      <c r="G35" s="19">
        <f t="shared" si="0"/>
        <v>84.163681183237472</v>
      </c>
      <c r="H35" s="19">
        <f t="shared" si="1"/>
        <v>52.413877801657968</v>
      </c>
    </row>
    <row r="36" spans="2:8" ht="17.25" customHeight="1">
      <c r="B36" s="153" t="s">
        <v>78</v>
      </c>
      <c r="C36" s="154"/>
      <c r="D36" s="23">
        <f>D37+D38+D39</f>
        <v>6500</v>
      </c>
      <c r="E36" s="23">
        <f>E37+E38+E39</f>
        <v>2600</v>
      </c>
      <c r="F36" s="22">
        <f>F37+F38+F39</f>
        <v>600</v>
      </c>
      <c r="G36" s="19">
        <f t="shared" si="0"/>
        <v>23.076923076923077</v>
      </c>
      <c r="H36" s="19">
        <f t="shared" si="1"/>
        <v>9.2307692307692317</v>
      </c>
    </row>
    <row r="37" spans="2:8">
      <c r="B37" s="26"/>
      <c r="C37" s="29" t="s">
        <v>73</v>
      </c>
      <c r="D37" s="23">
        <v>500</v>
      </c>
      <c r="E37" s="23">
        <v>200</v>
      </c>
      <c r="F37" s="22">
        <v>0</v>
      </c>
      <c r="G37" s="19">
        <f t="shared" si="0"/>
        <v>0</v>
      </c>
      <c r="H37" s="19">
        <f t="shared" si="1"/>
        <v>0</v>
      </c>
    </row>
    <row r="38" spans="2:8" ht="14.25" customHeight="1">
      <c r="B38" s="26"/>
      <c r="C38" s="29" t="s">
        <v>71</v>
      </c>
      <c r="D38" s="23">
        <v>6000</v>
      </c>
      <c r="E38" s="23">
        <v>2400</v>
      </c>
      <c r="F38" s="22">
        <v>600</v>
      </c>
      <c r="G38" s="19">
        <f t="shared" si="0"/>
        <v>25</v>
      </c>
      <c r="H38" s="19">
        <f t="shared" si="1"/>
        <v>10</v>
      </c>
    </row>
    <row r="39" spans="2:8" ht="23.25" hidden="1" customHeight="1">
      <c r="B39" s="26"/>
      <c r="C39" s="29" t="s">
        <v>72</v>
      </c>
      <c r="D39" s="23"/>
      <c r="E39" s="23"/>
      <c r="F39" s="22"/>
      <c r="G39" s="19" t="e">
        <f t="shared" si="0"/>
        <v>#DIV/0!</v>
      </c>
      <c r="H39" s="19" t="e">
        <f t="shared" si="1"/>
        <v>#DIV/0!</v>
      </c>
    </row>
    <row r="40" spans="2:8" ht="24.75" customHeight="1">
      <c r="B40" s="155" t="s">
        <v>79</v>
      </c>
      <c r="C40" s="156"/>
      <c r="D40" s="23">
        <f>D41</f>
        <v>92400.7</v>
      </c>
      <c r="E40" s="23">
        <f>E41</f>
        <v>29729.1</v>
      </c>
      <c r="F40" s="22">
        <f>F41</f>
        <v>0</v>
      </c>
      <c r="G40" s="19">
        <f t="shared" si="0"/>
        <v>0</v>
      </c>
      <c r="H40" s="19">
        <f t="shared" si="1"/>
        <v>0</v>
      </c>
    </row>
    <row r="41" spans="2:8" ht="18.75" customHeight="1">
      <c r="B41" s="26"/>
      <c r="C41" s="30" t="s">
        <v>74</v>
      </c>
      <c r="D41" s="23">
        <v>92400.7</v>
      </c>
      <c r="E41" s="23">
        <v>29729.1</v>
      </c>
      <c r="F41" s="22">
        <v>0</v>
      </c>
      <c r="G41" s="19">
        <f t="shared" si="0"/>
        <v>0</v>
      </c>
      <c r="H41" s="19">
        <f t="shared" si="1"/>
        <v>0</v>
      </c>
    </row>
  </sheetData>
  <mergeCells count="13">
    <mergeCell ref="B40:C40"/>
    <mergeCell ref="B17:C17"/>
    <mergeCell ref="B21:C21"/>
    <mergeCell ref="B25:C25"/>
    <mergeCell ref="B27:C27"/>
    <mergeCell ref="B32:C32"/>
    <mergeCell ref="B36:C36"/>
    <mergeCell ref="B13:C13"/>
    <mergeCell ref="C1:H2"/>
    <mergeCell ref="C3:H3"/>
    <mergeCell ref="B6:C6"/>
    <mergeCell ref="B7:C7"/>
    <mergeCell ref="B12:C12"/>
  </mergeCells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29"/>
  <sheetViews>
    <sheetView workbookViewId="0">
      <selection sqref="A1:XFD1048576"/>
    </sheetView>
  </sheetViews>
  <sheetFormatPr defaultRowHeight="15"/>
  <cols>
    <col min="2" max="2" width="2.85546875" customWidth="1"/>
    <col min="3" max="3" width="4.7109375" customWidth="1"/>
    <col min="4" max="4" width="44.7109375" customWidth="1"/>
    <col min="5" max="5" width="10.28515625" customWidth="1"/>
    <col min="6" max="6" width="11.42578125" customWidth="1"/>
  </cols>
  <sheetData>
    <row r="1" spans="2:6" ht="27" customHeight="1">
      <c r="D1" s="179" t="s">
        <v>122</v>
      </c>
      <c r="E1" s="179"/>
      <c r="F1" s="179"/>
    </row>
    <row r="2" spans="2:6" ht="24">
      <c r="B2" s="180"/>
      <c r="C2" s="180"/>
      <c r="D2" s="182" t="s">
        <v>87</v>
      </c>
      <c r="E2" s="44" t="s">
        <v>88</v>
      </c>
      <c r="F2" s="44" t="s">
        <v>90</v>
      </c>
    </row>
    <row r="3" spans="2:6" ht="20.25" customHeight="1">
      <c r="B3" s="181"/>
      <c r="C3" s="181"/>
      <c r="D3" s="183"/>
      <c r="E3" s="44" t="s">
        <v>89</v>
      </c>
      <c r="F3" s="44" t="s">
        <v>91</v>
      </c>
    </row>
    <row r="4" spans="2:6" ht="19.5" customHeight="1">
      <c r="B4" s="50"/>
      <c r="C4" s="50">
        <v>1</v>
      </c>
      <c r="D4" s="51" t="s">
        <v>92</v>
      </c>
      <c r="E4" s="45"/>
      <c r="F4" s="42"/>
    </row>
    <row r="5" spans="2:6" ht="15" customHeight="1">
      <c r="B5" s="50"/>
      <c r="C5" s="50"/>
      <c r="D5" s="51" t="s">
        <v>93</v>
      </c>
      <c r="E5" s="61">
        <v>2</v>
      </c>
      <c r="F5" s="61">
        <v>15000</v>
      </c>
    </row>
    <row r="6" spans="2:6">
      <c r="B6" s="50"/>
      <c r="C6" s="50"/>
      <c r="D6" s="51"/>
      <c r="E6" s="61">
        <v>1</v>
      </c>
      <c r="F6" s="61">
        <v>50000</v>
      </c>
    </row>
    <row r="7" spans="2:6">
      <c r="B7" s="50"/>
      <c r="C7" s="50"/>
      <c r="D7" s="51"/>
      <c r="E7" s="61">
        <v>1</v>
      </c>
      <c r="F7" s="61">
        <v>30000</v>
      </c>
    </row>
    <row r="8" spans="2:6">
      <c r="B8" s="50"/>
      <c r="C8" s="50"/>
      <c r="D8" s="51"/>
      <c r="E8" s="61">
        <v>1</v>
      </c>
      <c r="F8" s="61">
        <v>5000</v>
      </c>
    </row>
    <row r="9" spans="2:6" ht="24.75" customHeight="1">
      <c r="B9" s="50"/>
      <c r="C9" s="50">
        <v>2</v>
      </c>
      <c r="D9" s="51" t="s">
        <v>94</v>
      </c>
      <c r="E9" s="62">
        <v>2</v>
      </c>
      <c r="F9" s="61">
        <v>5000</v>
      </c>
    </row>
    <row r="10" spans="2:6" ht="32.25" customHeight="1">
      <c r="B10" s="184"/>
      <c r="C10" s="184">
        <v>3</v>
      </c>
      <c r="D10" s="186" t="s">
        <v>95</v>
      </c>
      <c r="E10" s="188">
        <v>39</v>
      </c>
      <c r="F10" s="190"/>
    </row>
    <row r="11" spans="2:6" ht="15" hidden="1" customHeight="1">
      <c r="B11" s="185"/>
      <c r="C11" s="185"/>
      <c r="D11" s="187"/>
      <c r="E11" s="189"/>
      <c r="F11" s="191"/>
    </row>
    <row r="12" spans="2:6">
      <c r="B12" s="50"/>
      <c r="C12" s="50">
        <v>4</v>
      </c>
      <c r="D12" s="51" t="s">
        <v>96</v>
      </c>
      <c r="E12" s="61">
        <v>5</v>
      </c>
      <c r="F12" s="61">
        <v>200000</v>
      </c>
    </row>
    <row r="13" spans="2:6" ht="22.5" customHeight="1">
      <c r="B13" s="50"/>
      <c r="C13" s="50">
        <v>5</v>
      </c>
      <c r="D13" s="51" t="s">
        <v>97</v>
      </c>
      <c r="E13" s="61"/>
      <c r="F13" s="61"/>
    </row>
    <row r="14" spans="2:6" ht="30.75" customHeight="1">
      <c r="B14" s="50"/>
      <c r="C14" s="50">
        <v>6</v>
      </c>
      <c r="D14" s="51" t="s">
        <v>98</v>
      </c>
      <c r="E14" s="61">
        <v>1</v>
      </c>
      <c r="F14" s="61">
        <v>50000</v>
      </c>
    </row>
    <row r="15" spans="2:6" ht="17.25" customHeight="1">
      <c r="B15" s="50"/>
      <c r="C15" s="50">
        <v>7</v>
      </c>
      <c r="D15" s="51" t="s">
        <v>99</v>
      </c>
      <c r="E15" s="61"/>
      <c r="F15" s="61"/>
    </row>
    <row r="16" spans="2:6" ht="25.5" customHeight="1">
      <c r="B16" s="50"/>
      <c r="C16" s="50">
        <v>8</v>
      </c>
      <c r="D16" s="51" t="s">
        <v>100</v>
      </c>
      <c r="E16" s="61">
        <v>35.450000000000003</v>
      </c>
      <c r="F16" s="61"/>
    </row>
    <row r="17" spans="2:6" ht="30" customHeight="1">
      <c r="B17" s="50"/>
      <c r="C17" s="50">
        <v>9</v>
      </c>
      <c r="D17" s="51" t="s">
        <v>101</v>
      </c>
      <c r="E17" s="61">
        <v>8184</v>
      </c>
      <c r="F17" s="61"/>
    </row>
    <row r="18" spans="2:6" ht="16.5" customHeight="1">
      <c r="B18" s="50"/>
      <c r="C18" s="50"/>
      <c r="D18" s="51" t="s">
        <v>102</v>
      </c>
      <c r="E18" s="42"/>
      <c r="F18" s="42"/>
    </row>
    <row r="19" spans="2:6" ht="17.25" customHeight="1">
      <c r="B19" s="50"/>
      <c r="C19" s="50"/>
      <c r="D19" s="51" t="s">
        <v>103</v>
      </c>
      <c r="E19" s="42"/>
      <c r="F19" s="42"/>
    </row>
    <row r="20" spans="2:6" ht="24" customHeight="1">
      <c r="B20" s="50"/>
      <c r="C20" s="50">
        <v>10</v>
      </c>
      <c r="D20" s="51" t="s">
        <v>104</v>
      </c>
      <c r="E20" s="43">
        <v>16098</v>
      </c>
      <c r="F20" s="43"/>
    </row>
    <row r="21" spans="2:6" ht="29.25" customHeight="1">
      <c r="B21" s="50"/>
      <c r="C21" s="50">
        <v>11</v>
      </c>
      <c r="D21" s="51" t="s">
        <v>105</v>
      </c>
      <c r="E21" s="43"/>
      <c r="F21" s="43"/>
    </row>
    <row r="22" spans="2:6" ht="32.25" customHeight="1">
      <c r="B22" s="50"/>
      <c r="C22" s="50">
        <v>12</v>
      </c>
      <c r="D22" s="51" t="s">
        <v>106</v>
      </c>
      <c r="E22" s="43"/>
      <c r="F22" s="43" t="s">
        <v>107</v>
      </c>
    </row>
    <row r="23" spans="2:6" ht="20.25" customHeight="1">
      <c r="B23" s="50"/>
      <c r="C23" s="50">
        <v>13</v>
      </c>
      <c r="D23" s="51" t="s">
        <v>108</v>
      </c>
      <c r="E23" s="47">
        <v>1</v>
      </c>
      <c r="F23" s="48">
        <v>4000</v>
      </c>
    </row>
    <row r="24" spans="2:6" ht="19.5" customHeight="1">
      <c r="B24" s="50"/>
      <c r="C24" s="50">
        <v>14</v>
      </c>
      <c r="D24" s="51" t="s">
        <v>109</v>
      </c>
      <c r="E24" s="47">
        <v>1</v>
      </c>
      <c r="F24" s="48"/>
    </row>
    <row r="25" spans="2:6" ht="20.25" customHeight="1">
      <c r="B25" s="50"/>
      <c r="C25" s="50">
        <v>15</v>
      </c>
      <c r="D25" s="51" t="s">
        <v>110</v>
      </c>
      <c r="E25" s="47">
        <v>1</v>
      </c>
      <c r="F25" s="48"/>
    </row>
    <row r="26" spans="2:6" ht="21" customHeight="1">
      <c r="B26" s="50"/>
      <c r="C26" s="50">
        <v>16</v>
      </c>
      <c r="D26" s="51" t="s">
        <v>111</v>
      </c>
      <c r="E26" s="47">
        <v>1</v>
      </c>
      <c r="F26" s="48"/>
    </row>
    <row r="27" spans="2:6" ht="21" customHeight="1">
      <c r="B27" s="52"/>
      <c r="C27" s="52"/>
      <c r="D27" s="53"/>
      <c r="E27" s="54"/>
      <c r="F27" s="55"/>
    </row>
    <row r="29" spans="2:6">
      <c r="D29" s="144" t="s">
        <v>112</v>
      </c>
      <c r="E29" s="144"/>
      <c r="F29" s="144"/>
    </row>
  </sheetData>
  <mergeCells count="10">
    <mergeCell ref="D29:F29"/>
    <mergeCell ref="D1:F1"/>
    <mergeCell ref="B2:B3"/>
    <mergeCell ref="C2:C3"/>
    <mergeCell ref="D2:D3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49"/>
  <sheetViews>
    <sheetView topLeftCell="A23" workbookViewId="0">
      <selection activeCell="J26" sqref="J26"/>
    </sheetView>
  </sheetViews>
  <sheetFormatPr defaultRowHeight="15"/>
  <cols>
    <col min="1" max="1" width="1" customWidth="1"/>
    <col min="2" max="2" width="4.140625" customWidth="1"/>
    <col min="3" max="3" width="43" customWidth="1"/>
    <col min="4" max="4" width="9.85546875" customWidth="1"/>
    <col min="5" max="5" width="9.42578125" style="67" customWidth="1"/>
    <col min="6" max="6" width="9.140625" customWidth="1"/>
    <col min="7" max="7" width="7.7109375" customWidth="1"/>
    <col min="8" max="8" width="8.140625" customWidth="1"/>
  </cols>
  <sheetData>
    <row r="1" spans="2:8" hidden="1">
      <c r="C1" s="144" t="s">
        <v>113</v>
      </c>
      <c r="D1" s="144"/>
      <c r="E1" s="144"/>
      <c r="F1" s="144"/>
      <c r="G1" s="144"/>
      <c r="H1" s="144"/>
    </row>
    <row r="2" spans="2:8">
      <c r="C2" s="144"/>
      <c r="D2" s="144"/>
      <c r="E2" s="144"/>
      <c r="F2" s="144"/>
      <c r="G2" s="144"/>
      <c r="H2" s="144"/>
    </row>
    <row r="3" spans="2:8" ht="13.5" customHeight="1">
      <c r="C3" s="144" t="s">
        <v>124</v>
      </c>
      <c r="D3" s="144"/>
      <c r="E3" s="144"/>
      <c r="F3" s="144"/>
      <c r="G3" s="144"/>
      <c r="H3" s="144"/>
    </row>
    <row r="4" spans="2:8" ht="5.25" hidden="1" customHeight="1"/>
    <row r="5" spans="2:8" ht="25.5" customHeight="1">
      <c r="B5" s="1"/>
      <c r="C5" s="31" t="s">
        <v>0</v>
      </c>
      <c r="D5" s="40" t="s">
        <v>1</v>
      </c>
      <c r="E5" s="68" t="s">
        <v>45</v>
      </c>
      <c r="F5" s="24" t="s">
        <v>2</v>
      </c>
      <c r="G5" s="40" t="s">
        <v>3</v>
      </c>
      <c r="H5" s="40" t="s">
        <v>4</v>
      </c>
    </row>
    <row r="6" spans="2:8" ht="19.5" customHeight="1">
      <c r="B6" s="145" t="s">
        <v>5</v>
      </c>
      <c r="C6" s="146"/>
      <c r="D6" s="19">
        <f>D7+D37+D43+D28</f>
        <v>570706.07000000007</v>
      </c>
      <c r="E6" s="63">
        <f>E7+E37+E43+E28</f>
        <v>408773.3</v>
      </c>
      <c r="F6" s="19">
        <f>F7+F37+F43+F28</f>
        <v>435679.75</v>
      </c>
      <c r="G6" s="19">
        <f>F6/E6*100</f>
        <v>106.58224252904974</v>
      </c>
      <c r="H6" s="19">
        <f>F6/D6*100</f>
        <v>76.340479434536235</v>
      </c>
    </row>
    <row r="7" spans="2:8" ht="20.25" customHeight="1">
      <c r="B7" s="147" t="s">
        <v>28</v>
      </c>
      <c r="C7" s="148"/>
      <c r="D7" s="19">
        <f>D10+D11+D12+D23+D25+D29+D8+D9</f>
        <v>178477.4</v>
      </c>
      <c r="E7" s="63">
        <f>E10+E11+E12+E23+E25+E29+E8+E9</f>
        <v>114765</v>
      </c>
      <c r="F7" s="19">
        <f>F10+F11+F12+F23+F25+F29+F47+F8+F9</f>
        <v>141295</v>
      </c>
      <c r="G7" s="19">
        <f t="shared" ref="G7:G49" si="0">F7/E7*100</f>
        <v>123.11680390362916</v>
      </c>
      <c r="H7" s="19">
        <f t="shared" ref="H7:H49" si="1">F7/D7*100</f>
        <v>79.166886115552998</v>
      </c>
    </row>
    <row r="8" spans="2:8" ht="30.75" customHeight="1">
      <c r="B8" s="57"/>
      <c r="C8" s="56" t="s">
        <v>116</v>
      </c>
      <c r="D8" s="19">
        <v>1223.4000000000001</v>
      </c>
      <c r="E8" s="63">
        <v>750</v>
      </c>
      <c r="F8" s="19">
        <v>1490.8</v>
      </c>
      <c r="G8" s="19">
        <f t="shared" si="0"/>
        <v>198.77333333333334</v>
      </c>
      <c r="H8" s="19">
        <f t="shared" si="1"/>
        <v>121.85711950302434</v>
      </c>
    </row>
    <row r="9" spans="2:8" ht="18.75" customHeight="1">
      <c r="B9" s="57"/>
      <c r="C9" s="3" t="s">
        <v>6</v>
      </c>
      <c r="D9" s="19">
        <v>22489</v>
      </c>
      <c r="E9" s="63">
        <v>12500</v>
      </c>
      <c r="F9" s="19">
        <v>13168.8</v>
      </c>
      <c r="G9" s="19">
        <f t="shared" si="0"/>
        <v>105.35039999999999</v>
      </c>
      <c r="H9" s="19">
        <f t="shared" si="1"/>
        <v>58.556627684645825</v>
      </c>
    </row>
    <row r="10" spans="2:8">
      <c r="B10" s="1"/>
      <c r="C10" s="3" t="s">
        <v>117</v>
      </c>
      <c r="D10" s="17"/>
      <c r="E10" s="64"/>
      <c r="F10" s="17">
        <v>3640.1</v>
      </c>
      <c r="G10" s="19"/>
      <c r="H10" s="19"/>
    </row>
    <row r="11" spans="2:8">
      <c r="B11" s="1"/>
      <c r="C11" s="3" t="s">
        <v>118</v>
      </c>
      <c r="D11" s="17">
        <v>52200</v>
      </c>
      <c r="E11" s="64">
        <v>33000</v>
      </c>
      <c r="F11" s="17">
        <v>41180.6</v>
      </c>
      <c r="G11" s="19">
        <f t="shared" si="0"/>
        <v>124.78969696969698</v>
      </c>
      <c r="H11" s="19">
        <f t="shared" si="1"/>
        <v>78.890038314176252</v>
      </c>
    </row>
    <row r="12" spans="2:8">
      <c r="B12" s="147" t="s">
        <v>8</v>
      </c>
      <c r="C12" s="148"/>
      <c r="D12" s="17">
        <f>D13+D14+D15+D16+D17+D18+D20+D22</f>
        <v>4465</v>
      </c>
      <c r="E12" s="64">
        <f>E13+E14+E15+E16+E17+E18+E20+E21+E22</f>
        <v>2750</v>
      </c>
      <c r="F12" s="17">
        <f>F13+F14+F15+F16+F17+F18+F20+F22+F21</f>
        <v>4695.3</v>
      </c>
      <c r="G12" s="19">
        <f t="shared" si="0"/>
        <v>170.73818181818183</v>
      </c>
      <c r="H12" s="19">
        <f t="shared" si="1"/>
        <v>105.15789473684211</v>
      </c>
    </row>
    <row r="13" spans="2:8">
      <c r="B13" s="1"/>
      <c r="C13" s="3" t="s">
        <v>9</v>
      </c>
      <c r="D13" s="17">
        <v>300</v>
      </c>
      <c r="E13" s="64">
        <v>200</v>
      </c>
      <c r="F13" s="17">
        <v>518</v>
      </c>
      <c r="G13" s="19">
        <f t="shared" si="0"/>
        <v>259</v>
      </c>
      <c r="H13" s="19">
        <f t="shared" si="1"/>
        <v>172.66666666666666</v>
      </c>
    </row>
    <row r="14" spans="2:8">
      <c r="B14" s="1"/>
      <c r="C14" s="3" t="s">
        <v>10</v>
      </c>
      <c r="D14" s="17">
        <v>70</v>
      </c>
      <c r="E14" s="64">
        <v>40</v>
      </c>
      <c r="F14" s="17">
        <v>45</v>
      </c>
      <c r="G14" s="19">
        <f t="shared" si="0"/>
        <v>112.5</v>
      </c>
      <c r="H14" s="19">
        <f t="shared" si="1"/>
        <v>64.285714285714292</v>
      </c>
    </row>
    <row r="15" spans="2:8" ht="18" customHeight="1">
      <c r="B15" s="1"/>
      <c r="C15" s="5" t="s">
        <v>26</v>
      </c>
      <c r="D15" s="17">
        <v>1000</v>
      </c>
      <c r="E15" s="64">
        <v>750</v>
      </c>
      <c r="F15" s="17">
        <v>1149.4000000000001</v>
      </c>
      <c r="G15" s="19">
        <f t="shared" si="0"/>
        <v>153.25333333333336</v>
      </c>
      <c r="H15" s="19">
        <f t="shared" si="1"/>
        <v>114.94000000000003</v>
      </c>
    </row>
    <row r="16" spans="2:8" ht="27" customHeight="1">
      <c r="B16" s="1"/>
      <c r="C16" s="4" t="s">
        <v>123</v>
      </c>
      <c r="D16" s="17">
        <v>100</v>
      </c>
      <c r="E16" s="64">
        <v>100</v>
      </c>
      <c r="F16" s="17">
        <v>100</v>
      </c>
      <c r="G16" s="19">
        <f t="shared" si="0"/>
        <v>100</v>
      </c>
      <c r="H16" s="19">
        <f t="shared" si="1"/>
        <v>100</v>
      </c>
    </row>
    <row r="17" spans="2:8" ht="29.25">
      <c r="B17" s="1"/>
      <c r="C17" s="5" t="s">
        <v>11</v>
      </c>
      <c r="D17" s="17">
        <v>2460</v>
      </c>
      <c r="E17" s="64">
        <v>1350</v>
      </c>
      <c r="F17" s="17">
        <v>2259.5</v>
      </c>
      <c r="G17" s="19">
        <f t="shared" si="0"/>
        <v>167.37037037037038</v>
      </c>
      <c r="H17" s="19">
        <f t="shared" si="1"/>
        <v>91.849593495934954</v>
      </c>
    </row>
    <row r="18" spans="2:8" s="2" customFormat="1" ht="44.25" customHeight="1">
      <c r="B18" s="3"/>
      <c r="C18" s="5" t="s">
        <v>13</v>
      </c>
      <c r="D18" s="17">
        <v>100</v>
      </c>
      <c r="E18" s="64"/>
      <c r="F18" s="17">
        <v>0</v>
      </c>
      <c r="G18" s="19"/>
      <c r="H18" s="19">
        <f t="shared" si="1"/>
        <v>0</v>
      </c>
    </row>
    <row r="19" spans="2:8" s="2" customFormat="1" ht="50.25" customHeight="1">
      <c r="B19" s="3"/>
      <c r="C19" s="5" t="s">
        <v>125</v>
      </c>
      <c r="D19" s="17"/>
      <c r="E19" s="64"/>
      <c r="F19" s="17">
        <v>30</v>
      </c>
      <c r="G19" s="19"/>
      <c r="H19" s="19"/>
    </row>
    <row r="20" spans="2:8">
      <c r="B20" s="1"/>
      <c r="C20" s="3" t="s">
        <v>27</v>
      </c>
      <c r="D20" s="17">
        <v>335</v>
      </c>
      <c r="E20" s="64">
        <v>210</v>
      </c>
      <c r="F20" s="17">
        <v>223.4</v>
      </c>
      <c r="G20" s="19">
        <f t="shared" si="0"/>
        <v>106.38095238095238</v>
      </c>
      <c r="H20" s="19">
        <f t="shared" si="1"/>
        <v>66.68656716417911</v>
      </c>
    </row>
    <row r="21" spans="2:8" ht="25.5" customHeight="1">
      <c r="B21" s="1"/>
      <c r="C21" s="29" t="s">
        <v>119</v>
      </c>
      <c r="D21" s="17"/>
      <c r="E21" s="64"/>
      <c r="F21" s="17">
        <v>400</v>
      </c>
      <c r="G21" s="19"/>
      <c r="H21" s="19"/>
    </row>
    <row r="22" spans="2:8" s="2" customFormat="1" ht="42.75">
      <c r="B22" s="3"/>
      <c r="C22" s="5" t="s">
        <v>14</v>
      </c>
      <c r="D22" s="23">
        <v>100</v>
      </c>
      <c r="E22" s="65">
        <v>100</v>
      </c>
      <c r="F22" s="17">
        <v>0</v>
      </c>
      <c r="G22" s="19">
        <f t="shared" si="0"/>
        <v>0</v>
      </c>
      <c r="H22" s="19">
        <f t="shared" si="1"/>
        <v>0</v>
      </c>
    </row>
    <row r="23" spans="2:8">
      <c r="B23" s="171" t="s">
        <v>43</v>
      </c>
      <c r="C23" s="172"/>
      <c r="D23" s="23">
        <v>1700</v>
      </c>
      <c r="E23" s="65">
        <v>1000</v>
      </c>
      <c r="F23" s="17">
        <v>3365.1</v>
      </c>
      <c r="G23" s="19">
        <f t="shared" si="0"/>
        <v>336.51</v>
      </c>
      <c r="H23" s="19">
        <f t="shared" si="1"/>
        <v>197.9470588235294</v>
      </c>
    </row>
    <row r="24" spans="2:8" ht="12.75" hidden="1" customHeight="1">
      <c r="B24" s="171" t="s">
        <v>33</v>
      </c>
      <c r="C24" s="172"/>
      <c r="D24" s="23"/>
      <c r="E24" s="65"/>
      <c r="F24" s="17"/>
      <c r="G24" s="19"/>
      <c r="H24" s="19"/>
    </row>
    <row r="25" spans="2:8">
      <c r="B25" s="171" t="s">
        <v>32</v>
      </c>
      <c r="C25" s="172"/>
      <c r="D25" s="23">
        <f>D26+D27</f>
        <v>57000</v>
      </c>
      <c r="E25" s="65">
        <f>E26+E27</f>
        <v>40500</v>
      </c>
      <c r="F25" s="17">
        <f>F26+F27</f>
        <v>40918</v>
      </c>
      <c r="G25" s="19">
        <f t="shared" si="0"/>
        <v>101.03209876543208</v>
      </c>
      <c r="H25" s="19">
        <f t="shared" si="1"/>
        <v>71.785964912280704</v>
      </c>
    </row>
    <row r="26" spans="2:8" ht="43.5">
      <c r="B26" s="1"/>
      <c r="C26" s="6" t="s">
        <v>15</v>
      </c>
      <c r="D26" s="22">
        <v>51000</v>
      </c>
      <c r="E26" s="66">
        <v>37000</v>
      </c>
      <c r="F26" s="19">
        <v>38199.5</v>
      </c>
      <c r="G26" s="19">
        <f t="shared" si="0"/>
        <v>103.2418918918919</v>
      </c>
      <c r="H26" s="19">
        <f t="shared" si="1"/>
        <v>74.900980392156853</v>
      </c>
    </row>
    <row r="27" spans="2:8" ht="29.25" thickBot="1">
      <c r="B27" s="1"/>
      <c r="C27" s="7" t="s">
        <v>85</v>
      </c>
      <c r="D27" s="22">
        <v>6000</v>
      </c>
      <c r="E27" s="66">
        <v>3500</v>
      </c>
      <c r="F27" s="22">
        <v>2718.5</v>
      </c>
      <c r="G27" s="19">
        <f t="shared" si="0"/>
        <v>77.671428571428564</v>
      </c>
      <c r="H27" s="19">
        <f t="shared" si="1"/>
        <v>45.308333333333337</v>
      </c>
    </row>
    <row r="28" spans="2:8">
      <c r="B28" s="140" t="s">
        <v>19</v>
      </c>
      <c r="C28" s="141"/>
      <c r="D28" s="23">
        <v>3475.27</v>
      </c>
      <c r="E28" s="65">
        <v>2595</v>
      </c>
      <c r="F28" s="24">
        <v>2432.65</v>
      </c>
      <c r="G28" s="19">
        <f t="shared" si="0"/>
        <v>93.74373795761079</v>
      </c>
      <c r="H28" s="19">
        <f t="shared" si="1"/>
        <v>69.998877785035404</v>
      </c>
    </row>
    <row r="29" spans="2:8">
      <c r="B29" s="138" t="s">
        <v>18</v>
      </c>
      <c r="C29" s="139"/>
      <c r="D29" s="25">
        <f>D30+D31+D32+D33+D34+D35+D36</f>
        <v>39400</v>
      </c>
      <c r="E29" s="69">
        <f>E30+E31+E32+E33+E34+E35+E36</f>
        <v>24265</v>
      </c>
      <c r="F29" s="22">
        <f>F30+F31+F32+F33+F34+F35+F36</f>
        <v>24661.599999999999</v>
      </c>
      <c r="G29" s="22">
        <f t="shared" si="0"/>
        <v>101.63445291572222</v>
      </c>
      <c r="H29" s="22">
        <f t="shared" si="1"/>
        <v>62.592893401015225</v>
      </c>
    </row>
    <row r="30" spans="2:8" ht="24.75" customHeight="1">
      <c r="B30" s="1"/>
      <c r="C30" s="5" t="s">
        <v>38</v>
      </c>
      <c r="D30" s="23">
        <v>250</v>
      </c>
      <c r="E30" s="65">
        <v>75</v>
      </c>
      <c r="F30" s="22">
        <v>430</v>
      </c>
      <c r="G30" s="22">
        <f t="shared" si="0"/>
        <v>573.33333333333337</v>
      </c>
      <c r="H30" s="22">
        <f t="shared" si="1"/>
        <v>172</v>
      </c>
    </row>
    <row r="31" spans="2:8">
      <c r="B31" s="1"/>
      <c r="C31" s="3" t="s">
        <v>34</v>
      </c>
      <c r="D31" s="23">
        <v>18000</v>
      </c>
      <c r="E31" s="65">
        <v>10500</v>
      </c>
      <c r="F31" s="22">
        <v>7885.3</v>
      </c>
      <c r="G31" s="22">
        <f t="shared" si="0"/>
        <v>75.09809523809524</v>
      </c>
      <c r="H31" s="22">
        <f t="shared" si="1"/>
        <v>43.807222222222222</v>
      </c>
    </row>
    <row r="32" spans="2:8">
      <c r="B32" s="1"/>
      <c r="C32" s="16" t="s">
        <v>37</v>
      </c>
      <c r="D32" s="23">
        <v>1600</v>
      </c>
      <c r="E32" s="65">
        <v>750</v>
      </c>
      <c r="F32" s="22">
        <v>115.4</v>
      </c>
      <c r="G32" s="22">
        <f t="shared" si="0"/>
        <v>15.386666666666668</v>
      </c>
      <c r="H32" s="22">
        <f t="shared" si="1"/>
        <v>7.2125000000000012</v>
      </c>
    </row>
    <row r="33" spans="2:8">
      <c r="B33" s="1"/>
      <c r="C33" s="16" t="s">
        <v>35</v>
      </c>
      <c r="D33" s="23">
        <v>12000</v>
      </c>
      <c r="E33" s="65">
        <v>8000</v>
      </c>
      <c r="F33" s="22">
        <v>8935.9</v>
      </c>
      <c r="G33" s="22">
        <f t="shared" si="0"/>
        <v>111.69875</v>
      </c>
      <c r="H33" s="22">
        <f t="shared" si="1"/>
        <v>74.465833333333336</v>
      </c>
    </row>
    <row r="34" spans="2:8">
      <c r="B34" s="1"/>
      <c r="C34" s="16" t="s">
        <v>36</v>
      </c>
      <c r="D34" s="23">
        <v>6500</v>
      </c>
      <c r="E34" s="65">
        <v>4500</v>
      </c>
      <c r="F34" s="22">
        <v>4252.5</v>
      </c>
      <c r="G34" s="22">
        <f t="shared" si="0"/>
        <v>94.5</v>
      </c>
      <c r="H34" s="22">
        <f t="shared" si="1"/>
        <v>65.423076923076934</v>
      </c>
    </row>
    <row r="35" spans="2:8">
      <c r="B35" s="1"/>
      <c r="C35" s="16" t="s">
        <v>39</v>
      </c>
      <c r="D35" s="23">
        <v>50</v>
      </c>
      <c r="E35" s="65">
        <v>40</v>
      </c>
      <c r="F35" s="22">
        <v>2.5</v>
      </c>
      <c r="G35" s="22">
        <f t="shared" si="0"/>
        <v>6.25</v>
      </c>
      <c r="H35" s="22">
        <f t="shared" si="1"/>
        <v>5</v>
      </c>
    </row>
    <row r="36" spans="2:8" ht="28.5" customHeight="1">
      <c r="B36" s="18"/>
      <c r="C36" s="6" t="s">
        <v>17</v>
      </c>
      <c r="D36" s="23">
        <v>1000</v>
      </c>
      <c r="E36" s="65">
        <v>400</v>
      </c>
      <c r="F36" s="22">
        <v>3040</v>
      </c>
      <c r="G36" s="22">
        <f t="shared" si="0"/>
        <v>760</v>
      </c>
      <c r="H36" s="22">
        <f t="shared" si="1"/>
        <v>304</v>
      </c>
    </row>
    <row r="37" spans="2:8" ht="21.75" customHeight="1">
      <c r="B37" s="138" t="s">
        <v>20</v>
      </c>
      <c r="C37" s="139"/>
      <c r="D37" s="23">
        <f>D38+D39+D40+D41+D42+D46</f>
        <v>388753.4</v>
      </c>
      <c r="E37" s="65">
        <f>E38+E39+E40+E41+E42+E46</f>
        <v>291413.3</v>
      </c>
      <c r="F37" s="22">
        <f>F38+F39+F40+F41+F42+F46</f>
        <v>291952.09999999998</v>
      </c>
      <c r="G37" s="22">
        <f t="shared" si="0"/>
        <v>100.18489204164669</v>
      </c>
      <c r="H37" s="22">
        <f t="shared" si="1"/>
        <v>75.099561830198766</v>
      </c>
    </row>
    <row r="38" spans="2:8">
      <c r="B38" s="1"/>
      <c r="C38" s="5" t="s">
        <v>44</v>
      </c>
      <c r="D38" s="23">
        <v>385719.5</v>
      </c>
      <c r="E38" s="65">
        <v>289289.59999999998</v>
      </c>
      <c r="F38" s="22">
        <v>289289.59999999998</v>
      </c>
      <c r="G38" s="22">
        <f t="shared" si="0"/>
        <v>100</v>
      </c>
      <c r="H38" s="22">
        <f t="shared" si="1"/>
        <v>74.999993518606132</v>
      </c>
    </row>
    <row r="39" spans="2:8" ht="2.25" hidden="1" customHeight="1">
      <c r="B39" s="1"/>
      <c r="C39" s="9" t="s">
        <v>21</v>
      </c>
      <c r="D39" s="23">
        <v>0</v>
      </c>
      <c r="E39" s="65"/>
      <c r="F39" s="22">
        <v>0</v>
      </c>
      <c r="G39" s="22" t="e">
        <f t="shared" si="0"/>
        <v>#DIV/0!</v>
      </c>
      <c r="H39" s="22" t="e">
        <f t="shared" si="1"/>
        <v>#DIV/0!</v>
      </c>
    </row>
    <row r="40" spans="2:8" hidden="1">
      <c r="B40" s="1"/>
      <c r="C40" s="3" t="s">
        <v>22</v>
      </c>
      <c r="D40" s="23">
        <v>0</v>
      </c>
      <c r="E40" s="65"/>
      <c r="F40" s="22">
        <v>0</v>
      </c>
      <c r="G40" s="22" t="e">
        <f t="shared" si="0"/>
        <v>#DIV/0!</v>
      </c>
      <c r="H40" s="22" t="e">
        <f t="shared" si="1"/>
        <v>#DIV/0!</v>
      </c>
    </row>
    <row r="41" spans="2:8">
      <c r="B41" s="1"/>
      <c r="C41" s="3" t="s">
        <v>29</v>
      </c>
      <c r="D41" s="23">
        <v>3033.9</v>
      </c>
      <c r="E41" s="65">
        <v>2123.6999999999998</v>
      </c>
      <c r="F41" s="22">
        <v>1416.9</v>
      </c>
      <c r="G41" s="22">
        <f t="shared" si="0"/>
        <v>66.718463059754214</v>
      </c>
      <c r="H41" s="22">
        <f t="shared" si="1"/>
        <v>46.702264412142789</v>
      </c>
    </row>
    <row r="42" spans="2:8" ht="31.5" hidden="1" customHeight="1">
      <c r="B42" s="1"/>
      <c r="C42" s="14" t="s">
        <v>24</v>
      </c>
      <c r="D42" s="23">
        <v>0</v>
      </c>
      <c r="E42" s="65">
        <v>0</v>
      </c>
      <c r="F42" s="22"/>
      <c r="G42" s="22" t="e">
        <f t="shared" si="0"/>
        <v>#DIV/0!</v>
      </c>
      <c r="H42" s="22" t="e">
        <f t="shared" si="1"/>
        <v>#DIV/0!</v>
      </c>
    </row>
    <row r="43" spans="2:8" ht="23.25" hidden="1" customHeight="1">
      <c r="B43" s="136" t="s">
        <v>30</v>
      </c>
      <c r="C43" s="137"/>
      <c r="D43" s="23">
        <f>D44</f>
        <v>0</v>
      </c>
      <c r="E43" s="65">
        <f>E44</f>
        <v>0</v>
      </c>
      <c r="F43" s="22">
        <f>F44</f>
        <v>0</v>
      </c>
      <c r="G43" s="22" t="e">
        <f t="shared" si="0"/>
        <v>#DIV/0!</v>
      </c>
      <c r="H43" s="22" t="e">
        <f t="shared" si="1"/>
        <v>#DIV/0!</v>
      </c>
    </row>
    <row r="44" spans="2:8" ht="18.75" hidden="1" customHeight="1">
      <c r="B44" s="15"/>
      <c r="C44" s="2" t="s">
        <v>25</v>
      </c>
      <c r="D44" s="23">
        <v>0</v>
      </c>
      <c r="E44" s="65">
        <v>0</v>
      </c>
      <c r="F44" s="22"/>
      <c r="G44" s="22" t="e">
        <f t="shared" si="0"/>
        <v>#DIV/0!</v>
      </c>
      <c r="H44" s="22" t="e">
        <f t="shared" si="1"/>
        <v>#DIV/0!</v>
      </c>
    </row>
    <row r="45" spans="2:8" ht="43.5" hidden="1">
      <c r="B45" s="1"/>
      <c r="C45" s="5" t="s">
        <v>23</v>
      </c>
      <c r="D45" s="23">
        <v>0</v>
      </c>
      <c r="E45" s="65">
        <v>0</v>
      </c>
      <c r="F45" s="22"/>
      <c r="G45" s="22" t="e">
        <f t="shared" si="0"/>
        <v>#DIV/0!</v>
      </c>
      <c r="H45" s="22" t="e">
        <f t="shared" si="1"/>
        <v>#DIV/0!</v>
      </c>
    </row>
    <row r="46" spans="2:8">
      <c r="B46" s="1"/>
      <c r="C46" s="3" t="s">
        <v>120</v>
      </c>
      <c r="D46" s="24"/>
      <c r="E46" s="70"/>
      <c r="F46" s="22">
        <v>1245.5999999999999</v>
      </c>
      <c r="G46" s="22"/>
      <c r="H46" s="22"/>
    </row>
    <row r="47" spans="2:8">
      <c r="B47" s="1"/>
      <c r="C47" s="3" t="s">
        <v>121</v>
      </c>
      <c r="D47" s="24"/>
      <c r="E47" s="70"/>
      <c r="F47" s="22">
        <v>8174.7</v>
      </c>
      <c r="G47" s="22"/>
      <c r="H47" s="22"/>
    </row>
    <row r="48" spans="2:8">
      <c r="B48" s="1"/>
      <c r="C48" s="3" t="s">
        <v>82</v>
      </c>
      <c r="D48" s="24">
        <v>146320.70000000001</v>
      </c>
      <c r="E48" s="70">
        <v>146320.70000000001</v>
      </c>
      <c r="F48" s="24">
        <v>146320.70000000001</v>
      </c>
      <c r="G48" s="22">
        <f t="shared" si="0"/>
        <v>100</v>
      </c>
      <c r="H48" s="22">
        <f t="shared" si="1"/>
        <v>100</v>
      </c>
    </row>
    <row r="49" spans="2:8">
      <c r="B49" s="132" t="s">
        <v>83</v>
      </c>
      <c r="C49" s="133"/>
      <c r="D49" s="33">
        <f>D6+D48</f>
        <v>717026.77</v>
      </c>
      <c r="E49" s="71">
        <f>E6+E48</f>
        <v>555094</v>
      </c>
      <c r="F49" s="32">
        <f>F6+F48</f>
        <v>582000.44999999995</v>
      </c>
      <c r="G49" s="22">
        <f t="shared" si="0"/>
        <v>104.8471880438268</v>
      </c>
      <c r="H49" s="22">
        <f t="shared" si="1"/>
        <v>81.168580358582702</v>
      </c>
    </row>
  </sheetData>
  <mergeCells count="13">
    <mergeCell ref="B49:C49"/>
    <mergeCell ref="B24:C24"/>
    <mergeCell ref="B25:C25"/>
    <mergeCell ref="B28:C28"/>
    <mergeCell ref="B29:C29"/>
    <mergeCell ref="B37:C37"/>
    <mergeCell ref="B43:C43"/>
    <mergeCell ref="B23:C23"/>
    <mergeCell ref="C1:H2"/>
    <mergeCell ref="C3:H3"/>
    <mergeCell ref="B6:C6"/>
    <mergeCell ref="B7:C7"/>
    <mergeCell ref="B12:C12"/>
  </mergeCells>
  <pageMargins left="0.23622047244094491" right="0.23622047244094491" top="0.19685039370078741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e4-20</vt:lpstr>
      <vt:lpstr>c4-20</vt:lpstr>
      <vt:lpstr>e1-21</vt:lpstr>
      <vt:lpstr>c1-21</vt:lpstr>
      <vt:lpstr>Лист1</vt:lpstr>
      <vt:lpstr>e2-21</vt:lpstr>
      <vt:lpstr>c2-21</vt:lpstr>
      <vt:lpstr>Лист4</vt:lpstr>
      <vt:lpstr>e3-21</vt:lpstr>
      <vt:lpstr>c3-21</vt:lpstr>
      <vt:lpstr>Лист2</vt:lpstr>
      <vt:lpstr>e4-21</vt:lpstr>
      <vt:lpstr>c4-21</vt:lpstr>
      <vt:lpstr>Лист6</vt:lpstr>
      <vt:lpstr>c2-23</vt:lpstr>
      <vt:lpstr>e2-23</vt:lpstr>
      <vt:lpstr>Лист7</vt:lpstr>
      <vt:lpstr>'e2-23'!Область_печати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2023-07-07T13:00:09Z</dcterms:modified>
</cp:coreProperties>
</file>