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ashir\Desktop\Мои документы\H A SHVETVUTUN\H2025\"/>
    </mc:Choice>
  </mc:AlternateContent>
  <xr:revisionPtr revIDLastSave="0" documentId="13_ncr:1_{48F78E03-F7B7-4909-8A41-B15B89B67EA0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01,10-31,12,25 e" sheetId="2" r:id="rId1"/>
    <sheet name="01.10-31.12.25 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3" l="1"/>
  <c r="G42" i="3"/>
  <c r="F41" i="3"/>
  <c r="D41" i="3"/>
  <c r="H40" i="3"/>
  <c r="G40" i="3"/>
  <c r="H39" i="3"/>
  <c r="G39" i="3"/>
  <c r="H38" i="3"/>
  <c r="G37" i="3"/>
  <c r="D37" i="3"/>
  <c r="H37" i="3" s="1"/>
  <c r="H36" i="3"/>
  <c r="G36" i="3"/>
  <c r="H34" i="3"/>
  <c r="G34" i="3"/>
  <c r="G33" i="3"/>
  <c r="D33" i="3"/>
  <c r="H33" i="3" s="1"/>
  <c r="H32" i="3"/>
  <c r="G32" i="3"/>
  <c r="H31" i="3"/>
  <c r="G31" i="3"/>
  <c r="H30" i="3"/>
  <c r="G30" i="3"/>
  <c r="H29" i="3"/>
  <c r="G29" i="3"/>
  <c r="G28" i="3"/>
  <c r="D28" i="3"/>
  <c r="H28" i="3" s="1"/>
  <c r="H27" i="3"/>
  <c r="G27" i="3"/>
  <c r="H26" i="3"/>
  <c r="G26" i="3"/>
  <c r="H25" i="3"/>
  <c r="G25" i="3"/>
  <c r="H24" i="3"/>
  <c r="G24" i="3"/>
  <c r="H23" i="3"/>
  <c r="G23" i="3"/>
  <c r="G22" i="3"/>
  <c r="D22" i="3"/>
  <c r="H22" i="3" s="1"/>
  <c r="H21" i="3"/>
  <c r="G21" i="3"/>
  <c r="H20" i="3"/>
  <c r="G20" i="3"/>
  <c r="H19" i="3"/>
  <c r="G19" i="3"/>
  <c r="G18" i="3"/>
  <c r="D18" i="3"/>
  <c r="D6" i="3" s="1"/>
  <c r="H6" i="3" s="1"/>
  <c r="H17" i="3"/>
  <c r="H16" i="3"/>
  <c r="G16" i="3"/>
  <c r="H14" i="3"/>
  <c r="G14" i="3"/>
  <c r="G13" i="3"/>
  <c r="D13" i="3"/>
  <c r="H13" i="3" s="1"/>
  <c r="H11" i="3"/>
  <c r="G11" i="3"/>
  <c r="H10" i="3"/>
  <c r="G10" i="3"/>
  <c r="H9" i="3"/>
  <c r="G9" i="3"/>
  <c r="H8" i="3"/>
  <c r="G8" i="3"/>
  <c r="G7" i="3"/>
  <c r="D7" i="3"/>
  <c r="H7" i="3" s="1"/>
  <c r="G6" i="3"/>
  <c r="H18" i="3" l="1"/>
  <c r="H41" i="3"/>
  <c r="G41" i="3"/>
  <c r="I51" i="2" l="1"/>
  <c r="I53" i="2"/>
  <c r="I54" i="2"/>
  <c r="I56" i="2"/>
  <c r="I6" i="2"/>
  <c r="G6" i="2" l="1"/>
  <c r="G8" i="2"/>
  <c r="G9" i="2"/>
  <c r="G10" i="2"/>
  <c r="G11" i="2"/>
  <c r="G12" i="2"/>
  <c r="G13" i="2"/>
  <c r="G14" i="2"/>
  <c r="G15" i="2"/>
  <c r="G16" i="2"/>
  <c r="G17" i="2"/>
  <c r="G18" i="2"/>
  <c r="E19" i="2"/>
  <c r="G19" i="2"/>
  <c r="G20" i="2"/>
  <c r="E21" i="2"/>
  <c r="G21" i="2"/>
  <c r="G23" i="2"/>
  <c r="G24" i="2"/>
  <c r="G26" i="2"/>
  <c r="E27" i="2"/>
  <c r="G27" i="2"/>
  <c r="G28" i="2"/>
  <c r="G29" i="2"/>
  <c r="G30" i="2"/>
  <c r="E31" i="2"/>
  <c r="G32" i="2"/>
  <c r="G33" i="2"/>
  <c r="G34" i="2"/>
  <c r="G35" i="2"/>
  <c r="G36" i="2"/>
  <c r="G37" i="2"/>
  <c r="G38" i="2"/>
  <c r="G39" i="2"/>
  <c r="E40" i="2"/>
  <c r="G41" i="2"/>
  <c r="E42" i="2"/>
  <c r="G43" i="2"/>
  <c r="G44" i="2"/>
  <c r="G45" i="2"/>
  <c r="G46" i="2"/>
  <c r="E47" i="2"/>
  <c r="E48" i="2"/>
  <c r="E49" i="2"/>
  <c r="G50" i="2"/>
  <c r="E51" i="2"/>
  <c r="F53" i="2"/>
  <c r="G53" i="2"/>
  <c r="G54" i="2"/>
  <c r="E55" i="2"/>
  <c r="G56" i="2"/>
  <c r="G57" i="2"/>
  <c r="G40" i="2" l="1"/>
  <c r="G55" i="2"/>
  <c r="G31" i="2"/>
  <c r="G58" i="2"/>
  <c r="H57" i="2" l="1"/>
  <c r="H56" i="2"/>
  <c r="H54" i="2"/>
  <c r="D53" i="2"/>
  <c r="I50" i="2"/>
  <c r="H50" i="2"/>
  <c r="H46" i="2"/>
  <c r="I46" i="2"/>
  <c r="I45" i="2"/>
  <c r="D45" i="2"/>
  <c r="H45" i="2" s="1"/>
  <c r="H43" i="2"/>
  <c r="I43" i="2"/>
  <c r="I41" i="2"/>
  <c r="H41" i="2"/>
  <c r="H40" i="2"/>
  <c r="H39" i="2"/>
  <c r="I39" i="2"/>
  <c r="I38" i="2"/>
  <c r="H38" i="2"/>
  <c r="H37" i="2"/>
  <c r="H36" i="2"/>
  <c r="I36" i="2"/>
  <c r="I35" i="2"/>
  <c r="H35" i="2"/>
  <c r="H34" i="2"/>
  <c r="D33" i="2"/>
  <c r="H32" i="2"/>
  <c r="I32" i="2"/>
  <c r="I31" i="2"/>
  <c r="H31" i="2"/>
  <c r="H30" i="2"/>
  <c r="H29" i="2"/>
  <c r="D28" i="2"/>
  <c r="H26" i="2"/>
  <c r="I26" i="2"/>
  <c r="H24" i="2"/>
  <c r="H23" i="2"/>
  <c r="H22" i="2"/>
  <c r="I22" i="2"/>
  <c r="H21" i="2"/>
  <c r="I21" i="2"/>
  <c r="H20" i="2"/>
  <c r="I18" i="2"/>
  <c r="H18" i="2"/>
  <c r="H17" i="2"/>
  <c r="H16" i="2"/>
  <c r="I16" i="2"/>
  <c r="I15" i="2"/>
  <c r="H15" i="2"/>
  <c r="H14" i="2"/>
  <c r="H13" i="2"/>
  <c r="I13" i="2"/>
  <c r="D12" i="2"/>
  <c r="I11" i="2"/>
  <c r="H11" i="2"/>
  <c r="H10" i="2"/>
  <c r="I10" i="2"/>
  <c r="H9" i="2"/>
  <c r="I9" i="2"/>
  <c r="I8" i="2"/>
  <c r="H8" i="2"/>
  <c r="D7" i="2"/>
  <c r="H7" i="2" s="1"/>
  <c r="D6" i="2"/>
  <c r="D58" i="2" s="1"/>
  <c r="I37" i="2" l="1"/>
  <c r="H53" i="2"/>
  <c r="I30" i="2"/>
  <c r="I28" i="2"/>
  <c r="I58" i="2"/>
  <c r="H58" i="2"/>
  <c r="I27" i="2"/>
  <c r="I12" i="2"/>
  <c r="I40" i="2"/>
  <c r="H6" i="2"/>
  <c r="I33" i="2"/>
  <c r="I34" i="2"/>
  <c r="I29" i="2"/>
  <c r="I19" i="2"/>
  <c r="H12" i="2"/>
  <c r="H28" i="2"/>
  <c r="H33" i="2"/>
  <c r="G7" i="2" l="1"/>
  <c r="I7" i="2"/>
</calcChain>
</file>

<file path=xl/sharedStrings.xml><?xml version="1.0" encoding="utf-8"?>
<sst xmlns="http://schemas.openxmlformats.org/spreadsheetml/2006/main" count="107" uniqueCount="103">
  <si>
    <t>Տաշիր Համայնքի բյուջեի եկամուտների կատարման վերաբերյալ     հաշվետվություն</t>
  </si>
  <si>
    <t>տող</t>
  </si>
  <si>
    <t>Եկամուտների  անվանումը</t>
  </si>
  <si>
    <t>Տարեկան պլան</t>
  </si>
  <si>
    <t xml:space="preserve">եռամսյակի    պլան </t>
  </si>
  <si>
    <t>փաստացի</t>
  </si>
  <si>
    <t>կատ % եռ</t>
  </si>
  <si>
    <t>կատ %տար</t>
  </si>
  <si>
    <t>Ընդամենը եկամուտներ</t>
  </si>
  <si>
    <t xml:space="preserve">  որից            սեփական եկամուտներ </t>
  </si>
  <si>
    <t xml:space="preserve">Գույքահարկ  վարչ.տարածքներումմ գտնվող շենքերի և շին. համար </t>
  </si>
  <si>
    <t>Հողի հարկ</t>
  </si>
  <si>
    <t>անշարժ գույքի հարկ</t>
  </si>
  <si>
    <t>Գույքահարկ փոխադրամիջոցներից</t>
  </si>
  <si>
    <t>Ընդամենը տեղական տուրքեր</t>
  </si>
  <si>
    <t xml:space="preserve">         -Նոր կառուցվող օբյեկտների շին-թյուն</t>
  </si>
  <si>
    <t xml:space="preserve">շենքերի և շինությունների վերակառուցմանբարեկարգման աշխատանքներ կատարելու թույլտվության համար </t>
  </si>
  <si>
    <t xml:space="preserve">        -Օբյեկտները քանդելու աշխ-ներ</t>
  </si>
  <si>
    <t xml:space="preserve">          -Գազ և վառելիքաքսայուղային նյութեր</t>
  </si>
  <si>
    <t xml:space="preserve">        -թանկարժեք մետաղներից պատրաստված իրերի  վաճառքի ւյլտվության համար</t>
  </si>
  <si>
    <t xml:space="preserve">      -Ոգելից խմիչքների և ծխախոտի արտ. վաճառք</t>
  </si>
  <si>
    <t>հանրայինսննդի,վիճակախաղերի կազմակերպման օբյեկտներին, խաղատներին ժամը 24.00-ից հետո աշխատելու թույլտվության համար</t>
  </si>
  <si>
    <t xml:space="preserve">Համայնքի վարչ տարածքում համայնքային կանոններին համապատասխան առևտրի կազմ և իրացման24.00-ից հետո աշխատելու թույլտվության համար  </t>
  </si>
  <si>
    <t xml:space="preserve">վարչատարածքային միավորների խորհրդանիշերը  օգտագործելու թույլտվության համար  </t>
  </si>
  <si>
    <t xml:space="preserve"> Համայնքի վարչ տարածքումհանրային սննդի կազմակերպման և իրացման թույլտվության համար </t>
  </si>
  <si>
    <t>-Արտաքին գովազդ տեղադրելու</t>
  </si>
  <si>
    <t xml:space="preserve">Հ Հ վարչատարածքային միավորների խորհրդանիշերը  օգտագործելու թույլտվ. համար </t>
  </si>
  <si>
    <t>վարչական տարածքում տեխնիկական և հատուկ նշանակության իրավասություն իրականացնելու թույլտվության համար</t>
  </si>
  <si>
    <t xml:space="preserve">    ՀՀ օրենսդրությամբ սահմանված պետ տուրք</t>
  </si>
  <si>
    <t xml:space="preserve">ԱՅԼ ԵԿԱՄՈՒՏՆԵՐ  </t>
  </si>
  <si>
    <t xml:space="preserve">Գույքի վարձակալությունից եկամուտներ </t>
  </si>
  <si>
    <t>Համայնքային սեփականություն համարվող հողերի վարձակալության վարձավճարներ</t>
  </si>
  <si>
    <t>Տեղական ինքնակառավարման մարմինների գույքի վարձակալությունից</t>
  </si>
  <si>
    <t xml:space="preserve"> համայնքային հիմնարկների կողմից առանց տեղական տուրքի գանձման մատուցվող ծառ-րի դիմաց ստացվող  վճարներ</t>
  </si>
  <si>
    <t>Պետ. բյուջեից պատվիրակված լիազոր-ի համար հատկացումներ</t>
  </si>
  <si>
    <t>Տեղական վճարներ /</t>
  </si>
  <si>
    <t>մրցույթների և աճուրդների մասնակցության համար</t>
  </si>
  <si>
    <t>աղբահանության վճար վճարողներ</t>
  </si>
  <si>
    <t>խոշոր եզրաչափի աղբի հավաքման  և փոխադրման թույլտվության համար</t>
  </si>
  <si>
    <t>Ջրմուղ-կոյուղու համար</t>
  </si>
  <si>
    <t xml:space="preserve">մանկապարտեզի ծառայությունից </t>
  </si>
  <si>
    <t>արտադպրոցական դաստիարակության</t>
  </si>
  <si>
    <t>արխիվից փաստաթղթերի պատճեններ տրամադրելու համար</t>
  </si>
  <si>
    <t>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</si>
  <si>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</si>
  <si>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Վարչական իրավախախտումների պատժամիջոցներից</t>
  </si>
  <si>
    <t>Ֆիզ. անձ. և կազմ. նվիրաբեր-ից համայնքին,համայնքի բյուջե ստաց. մուտք` տրամ. ներք. աղբյուր-ից</t>
  </si>
  <si>
    <t>Պաշտոնական տրանսֆերտներ` հատկացումներ</t>
  </si>
  <si>
    <t xml:space="preserve"> Պետական բյուջեից դոտացիա</t>
  </si>
  <si>
    <t>եկամուտների կորուստների պետության կողմից փոխհատուցվող գումարներ</t>
  </si>
  <si>
    <t>Այ դոտացիա</t>
  </si>
  <si>
    <t xml:space="preserve">Նպատակային  սուբվենցիա </t>
  </si>
  <si>
    <t>Պետական բյուջեից կապիտալ սուբվենցիա</t>
  </si>
  <si>
    <t>այլ դոտացիա</t>
  </si>
  <si>
    <t>դրամաշնորհներ ստացված միջազգային  կազմ</t>
  </si>
  <si>
    <t xml:space="preserve">Կապիտալ ոչ պաշտոնական դրամաշնորհներ </t>
  </si>
  <si>
    <t>Նվիրատվություն</t>
  </si>
  <si>
    <t>Վարչական բյուջեի պահուստային ֆոնդից ֆոնդային բյուջե կատարվող հատկացումներ</t>
  </si>
  <si>
    <t xml:space="preserve"> այլ եկամուտներ</t>
  </si>
  <si>
    <t>տարեսկզբի ազատ մնացորդ</t>
  </si>
  <si>
    <t>ԸՆԴԱՄԵՆԸ</t>
  </si>
  <si>
    <t>01.10-31.12.2025 թ համար</t>
  </si>
  <si>
    <t xml:space="preserve">կատ % եռամսյակ </t>
  </si>
  <si>
    <t>կատ %տարեկան</t>
  </si>
  <si>
    <t xml:space="preserve"> Տաշիր  Համայնքի բյուջեի ծախսերի կատարման վերաբերյալ     հաշվետվություն</t>
  </si>
  <si>
    <t>Ծախսերի  անվանումը</t>
  </si>
  <si>
    <t xml:space="preserve">ԸՆԴԱՄԵՆԸ ԾԱԽՍԵՐ </t>
  </si>
  <si>
    <t xml:space="preserve">ԸՆԴՀԱՆՈՒՐ ԲՆՈՒՅԹԻ ՀԱՆՐԱՅԻՆ ԾԱՌԱՅՈՒԹՅՈՒՆՆԵՐ </t>
  </si>
  <si>
    <t xml:space="preserve">Օրենսդիր և գործադիր մարմիններ,պետական կառավարում </t>
  </si>
  <si>
    <t xml:space="preserve">Ընդհանուր բնույթի այլ ծառայություններ 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</si>
  <si>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</si>
  <si>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 </t>
  </si>
  <si>
    <t xml:space="preserve">ՊԱՇՏՊԱՆՈՒԹՅՈՒՆ </t>
  </si>
  <si>
    <t xml:space="preserve">ՏՆՏԵՍԱԿԱՆ ՀԱՐԱԲԵՐՈՒԹՅՈՒՆՆԵՐ </t>
  </si>
  <si>
    <t>գյուղատնտեսություն</t>
  </si>
  <si>
    <t xml:space="preserve">Նավթամթերք և բնական գազ </t>
  </si>
  <si>
    <t xml:space="preserve">ճանապարհային տրանսպորտ </t>
  </si>
  <si>
    <t>Տնտեսական հարաբերություններ</t>
  </si>
  <si>
    <t xml:space="preserve">ՇՐՋԱԿԱ  ՄԻՋԱՎԱՅՐԻ ՊԱՇՏՊԱՆՈՒԹՅՈՒՆ </t>
  </si>
  <si>
    <t>Աղբահանում</t>
  </si>
  <si>
    <t xml:space="preserve">Կեղտաջրերի հեռացում </t>
  </si>
  <si>
    <t>Շրջակա միջավայրի պաշտպանություն (այլ դասերին չպատկանող)</t>
  </si>
  <si>
    <t xml:space="preserve">ԲՆԱԿԱՐԱՆԱՅԻՆ ՇԻՆԱՐԱՐՈՒԹՅՈՒՆ ԵՎ ԿՈՄՈՒՆԱԼ ԾԱՌԱՅՈՒԹՅՈՒՆ </t>
  </si>
  <si>
    <t>Բնակարանային շինարարություն</t>
  </si>
  <si>
    <t>Ջրամատակարարում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</si>
  <si>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</si>
  <si>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</si>
  <si>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ՀԱՆԳԻՍՏ, ՄՇԱԿՈՒՅԹ ԵՎ ԿՐՈՆ </t>
  </si>
  <si>
    <t>Հանգստի և սպորտի ծառայություններ</t>
  </si>
  <si>
    <t>Գրադարաններ</t>
  </si>
  <si>
    <t>Մշակույթի տներ, ակումբներ, կենտրոններ</t>
  </si>
  <si>
    <t>Այլ մշակութային կազմակերպություններ</t>
  </si>
  <si>
    <t xml:space="preserve">ԿՐԹՈՒԹՅՈՒՆ </t>
  </si>
  <si>
    <t xml:space="preserve">Նախադպրոցական կրթություն </t>
  </si>
  <si>
    <t>Հիմն. ընդհ ,միջին և բարձ. կրթություն</t>
  </si>
  <si>
    <t>Արտադպրոցական դաստիարակություն</t>
  </si>
  <si>
    <t xml:space="preserve">ՍՈՑԻԱԼԱԿԱՆ ՊԱՇՏՊԱՆՈՒԹՅՈՒՆ 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</si>
  <si>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</si>
  <si>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</si>
  <si>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</si>
  <si>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</t>
  </si>
  <si>
    <t>ՀՀ համայնքների պահուստային ֆոնդ</t>
  </si>
  <si>
    <t xml:space="preserve"> 01.10-31.12.25թ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</si>
</sst>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Arial LatArm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Arial LatArm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name val="Arial LatArm"/>
      <family val="2"/>
    </font>
    <font>
      <sz val="10"/>
      <name val="Arial LatArm"/>
      <family val="2"/>
      <charset val="204"/>
    </font>
    <font>
      <sz val="9"/>
      <name val="Arial LatArm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4" applyNumberFormat="0" applyFill="0" applyProtection="0">
      <alignment horizontal="left" vertical="center" wrapText="1"/>
    </xf>
  </cellStyleXfs>
  <cellXfs count="11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10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9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0" xfId="0" applyNumberFormat="1" applyFont="1" applyFill="1" applyAlignment="1">
      <alignment wrapText="1"/>
    </xf>
    <xf numFmtId="0" fontId="11" fillId="0" borderId="1" xfId="0" applyFont="1" applyBorder="1"/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2" borderId="4" xfId="1" applyFont="1" applyFill="1">
      <alignment horizontal="left" vertical="center" wrapText="1"/>
    </xf>
    <xf numFmtId="0" fontId="9" fillId="0" borderId="1" xfId="0" applyFont="1" applyBorder="1"/>
    <xf numFmtId="164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164" fontId="11" fillId="0" borderId="3" xfId="0" applyNumberFormat="1" applyFont="1" applyBorder="1" applyAlignment="1">
      <alignment horizontal="center" vertical="center"/>
    </xf>
    <xf numFmtId="0" fontId="7" fillId="0" borderId="1" xfId="0" applyFont="1" applyBorder="1"/>
    <xf numFmtId="49" fontId="6" fillId="2" borderId="3" xfId="0" applyNumberFormat="1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3" fillId="0" borderId="8" xfId="0" applyFont="1" applyBorder="1"/>
    <xf numFmtId="0" fontId="6" fillId="2" borderId="0" xfId="0" applyFont="1" applyFill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/>
    <xf numFmtId="164" fontId="7" fillId="0" borderId="0" xfId="0" applyNumberFormat="1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1" fillId="0" borderId="0" xfId="0" applyNumberFormat="1" applyFont="1"/>
    <xf numFmtId="0" fontId="1" fillId="2" borderId="1" xfId="0" applyFont="1" applyFill="1" applyBorder="1"/>
    <xf numFmtId="0" fontId="14" fillId="0" borderId="4" xfId="1" applyFont="1" applyFill="1">
      <alignment horizontal="left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4" fillId="2" borderId="1" xfId="1" applyFont="1" applyFill="1" applyBorder="1">
      <alignment horizontal="left" vertical="center" wrapText="1"/>
    </xf>
    <xf numFmtId="0" fontId="14" fillId="0" borderId="12" xfId="1" applyFont="1" applyFill="1" applyBorder="1">
      <alignment horizontal="left" vertical="center" wrapText="1"/>
    </xf>
    <xf numFmtId="0" fontId="12" fillId="2" borderId="1" xfId="0" applyFont="1" applyFill="1" applyBorder="1"/>
    <xf numFmtId="0" fontId="1" fillId="2" borderId="2" xfId="0" applyFont="1" applyFill="1" applyBorder="1"/>
    <xf numFmtId="0" fontId="14" fillId="0" borderId="14" xfId="1" applyFont="1" applyFill="1" applyBorder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11" fillId="6" borderId="2" xfId="0" applyNumberFormat="1" applyFont="1" applyFill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center" vertical="center" wrapText="1"/>
    </xf>
    <xf numFmtId="0" fontId="15" fillId="6" borderId="11" xfId="1" applyFont="1" applyFill="1" applyBorder="1" applyAlignment="1">
      <alignment horizontal="center" vertical="center" wrapText="1"/>
    </xf>
    <xf numFmtId="0" fontId="15" fillId="6" borderId="13" xfId="1" applyFont="1" applyFill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5" fillId="6" borderId="9" xfId="1" applyFont="1" applyFill="1" applyBorder="1" applyAlignment="1">
      <alignment horizontal="center" vertical="center" wrapText="1"/>
    </xf>
    <xf numFmtId="0" fontId="15" fillId="6" borderId="10" xfId="1" applyFont="1" applyFill="1" applyBorder="1" applyAlignment="1">
      <alignment horizontal="center" vertical="center" wrapText="1"/>
    </xf>
  </cellXfs>
  <cellStyles count="2">
    <cellStyle name="left_arm10_BordWW_900" xfId="1" xr:uid="{DDA72768-1758-40C4-A3E2-E5290DA4357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DE60-6597-4F51-8699-9BA93DFC6205}">
  <dimension ref="B1:I62"/>
  <sheetViews>
    <sheetView topLeftCell="A2" workbookViewId="0">
      <selection activeCell="N20" sqref="N20"/>
    </sheetView>
  </sheetViews>
  <sheetFormatPr defaultRowHeight="15"/>
  <cols>
    <col min="1" max="1" width="0.140625" style="1" customWidth="1"/>
    <col min="2" max="2" width="6.5703125" style="1" customWidth="1"/>
    <col min="3" max="3" width="43.85546875" style="2" customWidth="1"/>
    <col min="4" max="4" width="11.28515625" style="1" customWidth="1"/>
    <col min="5" max="5" width="11" style="2" customWidth="1"/>
    <col min="6" max="6" width="9.42578125" style="2" customWidth="1"/>
    <col min="7" max="7" width="1.28515625" style="1" hidden="1" customWidth="1"/>
    <col min="8" max="8" width="8.140625" style="1" customWidth="1"/>
    <col min="9" max="9" width="8" style="1" customWidth="1"/>
    <col min="10" max="16384" width="9.140625" style="1"/>
  </cols>
  <sheetData>
    <row r="1" spans="2:9" hidden="1">
      <c r="C1" s="86" t="s">
        <v>0</v>
      </c>
      <c r="D1" s="86"/>
      <c r="E1" s="86"/>
      <c r="F1" s="86"/>
      <c r="G1" s="86"/>
      <c r="H1" s="86"/>
    </row>
    <row r="2" spans="2:9">
      <c r="C2" s="86"/>
      <c r="D2" s="86"/>
      <c r="E2" s="86"/>
      <c r="F2" s="86"/>
      <c r="G2" s="86"/>
      <c r="H2" s="86"/>
    </row>
    <row r="3" spans="2:9" ht="17.25" customHeight="1">
      <c r="C3" s="89" t="s">
        <v>61</v>
      </c>
      <c r="D3" s="86"/>
      <c r="E3" s="86"/>
      <c r="F3" s="86"/>
      <c r="G3" s="86"/>
      <c r="H3" s="86"/>
    </row>
    <row r="4" spans="2:9" ht="5.25" hidden="1" customHeight="1"/>
    <row r="5" spans="2:9" ht="36" customHeight="1"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  <c r="G5" s="5" t="s">
        <v>6</v>
      </c>
      <c r="H5" s="5" t="s">
        <v>63</v>
      </c>
      <c r="I5" s="5" t="s">
        <v>62</v>
      </c>
    </row>
    <row r="6" spans="2:9" ht="19.5" customHeight="1">
      <c r="B6" s="87" t="s">
        <v>8</v>
      </c>
      <c r="C6" s="88"/>
      <c r="D6" s="8">
        <f>D8+D9+D10+D11+D13+D14+D15+D16+D17+D18+D19+D20+D22+D23+D24+D25+D26+D29+D30+D32+D34+D35+D37+D38+D39+D41+D42+D43+D44+D46+D47+D48+D49+D50+D51+D52+D54+D55+D56+D36+D40</f>
        <v>3995931.4</v>
      </c>
      <c r="E6" s="9">
        <v>839022.6</v>
      </c>
      <c r="F6" s="10">
        <v>938713.9</v>
      </c>
      <c r="G6" s="8">
        <f>F6/E6*100</f>
        <v>111.88183727112953</v>
      </c>
      <c r="H6" s="8">
        <f>F6/D6*100</f>
        <v>23.491742125502956</v>
      </c>
      <c r="I6" s="11">
        <f t="shared" ref="I6:I22" si="0">F6/E6*100</f>
        <v>111.88183727112953</v>
      </c>
    </row>
    <row r="7" spans="2:9" ht="30.75" customHeight="1">
      <c r="B7" s="78" t="s">
        <v>9</v>
      </c>
      <c r="C7" s="79"/>
      <c r="D7" s="8">
        <f>D8+D9+D10+D11+D13+D14+D15+D16+D17+D18+D19+D20+D22+D23+D24+D25+D26+D29+D30+D34+D35+D36+D37+D38+D39+D40+D41+D43+D56</f>
        <v>361061.2</v>
      </c>
      <c r="E7" s="9">
        <v>67699</v>
      </c>
      <c r="F7" s="10">
        <v>252630.39999999999</v>
      </c>
      <c r="G7" s="8">
        <f t="shared" ref="G7:G58" si="1">F7/E7*100</f>
        <v>373.16710734279678</v>
      </c>
      <c r="H7" s="8">
        <f t="shared" ref="H7:H58" si="2">F7/D7*100</f>
        <v>69.968858464991527</v>
      </c>
      <c r="I7" s="11">
        <f t="shared" si="0"/>
        <v>373.16710734279678</v>
      </c>
    </row>
    <row r="8" spans="2:9" ht="50.25" customHeight="1">
      <c r="B8" s="12">
        <v>1111</v>
      </c>
      <c r="C8" s="13" t="s">
        <v>10</v>
      </c>
      <c r="D8" s="8">
        <v>2481.4</v>
      </c>
      <c r="E8" s="9">
        <v>1781.4</v>
      </c>
      <c r="F8" s="10">
        <v>1272</v>
      </c>
      <c r="G8" s="8">
        <f t="shared" si="1"/>
        <v>71.404513304142796</v>
      </c>
      <c r="H8" s="8">
        <f t="shared" si="2"/>
        <v>51.261384702184252</v>
      </c>
      <c r="I8" s="11">
        <f t="shared" si="0"/>
        <v>71.404513304142796</v>
      </c>
    </row>
    <row r="9" spans="2:9" ht="15.75" customHeight="1">
      <c r="B9" s="12">
        <v>1112</v>
      </c>
      <c r="C9" s="14" t="s">
        <v>11</v>
      </c>
      <c r="D9" s="8">
        <v>13000</v>
      </c>
      <c r="E9" s="9">
        <v>5000</v>
      </c>
      <c r="F9" s="10">
        <v>19893.8</v>
      </c>
      <c r="G9" s="8">
        <f t="shared" si="1"/>
        <v>397.87599999999998</v>
      </c>
      <c r="H9" s="8">
        <f t="shared" si="2"/>
        <v>153.02923076923076</v>
      </c>
      <c r="I9" s="11">
        <f t="shared" si="0"/>
        <v>397.87599999999998</v>
      </c>
    </row>
    <row r="10" spans="2:9">
      <c r="B10" s="15">
        <v>1113</v>
      </c>
      <c r="C10" s="14" t="s">
        <v>12</v>
      </c>
      <c r="D10" s="16">
        <v>55697.8</v>
      </c>
      <c r="E10" s="9">
        <v>25695.9</v>
      </c>
      <c r="F10" s="17">
        <v>45844.5</v>
      </c>
      <c r="G10" s="8">
        <f t="shared" si="1"/>
        <v>178.41173105437053</v>
      </c>
      <c r="H10" s="8">
        <f t="shared" si="2"/>
        <v>82.309355127132491</v>
      </c>
      <c r="I10" s="11">
        <f t="shared" si="0"/>
        <v>178.41173105437053</v>
      </c>
    </row>
    <row r="11" spans="2:9">
      <c r="B11" s="15">
        <v>1121</v>
      </c>
      <c r="C11" s="14" t="s">
        <v>13</v>
      </c>
      <c r="D11" s="16">
        <v>129328</v>
      </c>
      <c r="E11" s="9">
        <v>49328</v>
      </c>
      <c r="F11" s="17">
        <v>80689.600000000006</v>
      </c>
      <c r="G11" s="8">
        <f t="shared" si="1"/>
        <v>163.57768407395395</v>
      </c>
      <c r="H11" s="8">
        <f t="shared" si="2"/>
        <v>62.391438822219477</v>
      </c>
      <c r="I11" s="11">
        <f t="shared" si="0"/>
        <v>163.57768407395395</v>
      </c>
    </row>
    <row r="12" spans="2:9">
      <c r="B12" s="78" t="s">
        <v>14</v>
      </c>
      <c r="C12" s="79"/>
      <c r="D12" s="16">
        <f>D13+D14+D15+D16+D17+D18+D19+D23+D25+D20+D21+D22+D24</f>
        <v>7554</v>
      </c>
      <c r="E12" s="9">
        <v>2358</v>
      </c>
      <c r="F12" s="17">
        <v>1329</v>
      </c>
      <c r="G12" s="8">
        <f t="shared" si="1"/>
        <v>56.361323155216283</v>
      </c>
      <c r="H12" s="8">
        <f t="shared" si="2"/>
        <v>17.593328038125495</v>
      </c>
      <c r="I12" s="11">
        <f t="shared" si="0"/>
        <v>56.361323155216283</v>
      </c>
    </row>
    <row r="13" spans="2:9" ht="15.75" customHeight="1">
      <c r="B13" s="18">
        <v>11301</v>
      </c>
      <c r="C13" s="14" t="s">
        <v>15</v>
      </c>
      <c r="D13" s="16">
        <v>350</v>
      </c>
      <c r="E13" s="9">
        <v>150</v>
      </c>
      <c r="F13" s="17">
        <v>285</v>
      </c>
      <c r="G13" s="8">
        <f t="shared" si="1"/>
        <v>190</v>
      </c>
      <c r="H13" s="8">
        <f t="shared" si="2"/>
        <v>81.428571428571431</v>
      </c>
      <c r="I13" s="11">
        <f t="shared" si="0"/>
        <v>190</v>
      </c>
    </row>
    <row r="14" spans="2:9" ht="39" customHeight="1">
      <c r="B14" s="19">
        <v>11302</v>
      </c>
      <c r="C14" s="20" t="s">
        <v>16</v>
      </c>
      <c r="D14" s="16">
        <v>60</v>
      </c>
      <c r="E14" s="9">
        <v>0</v>
      </c>
      <c r="F14" s="17">
        <v>0</v>
      </c>
      <c r="G14" s="8" t="e">
        <f t="shared" si="1"/>
        <v>#DIV/0!</v>
      </c>
      <c r="H14" s="8">
        <f t="shared" si="2"/>
        <v>0</v>
      </c>
      <c r="I14" s="11"/>
    </row>
    <row r="15" spans="2:9">
      <c r="B15" s="18">
        <v>11303</v>
      </c>
      <c r="C15" s="14" t="s">
        <v>17</v>
      </c>
      <c r="D15" s="16">
        <v>80</v>
      </c>
      <c r="E15" s="9">
        <v>40</v>
      </c>
      <c r="F15" s="17">
        <v>20</v>
      </c>
      <c r="G15" s="8">
        <f t="shared" si="1"/>
        <v>50</v>
      </c>
      <c r="H15" s="8">
        <f t="shared" si="2"/>
        <v>25</v>
      </c>
      <c r="I15" s="11">
        <f t="shared" si="0"/>
        <v>50</v>
      </c>
    </row>
    <row r="16" spans="2:9" ht="22.5" customHeight="1">
      <c r="B16" s="18">
        <v>11304</v>
      </c>
      <c r="C16" s="21" t="s">
        <v>18</v>
      </c>
      <c r="D16" s="16">
        <v>1800</v>
      </c>
      <c r="E16" s="9">
        <v>600</v>
      </c>
      <c r="F16" s="17">
        <v>0</v>
      </c>
      <c r="G16" s="8">
        <f t="shared" si="1"/>
        <v>0</v>
      </c>
      <c r="H16" s="8">
        <f t="shared" si="2"/>
        <v>0</v>
      </c>
      <c r="I16" s="11">
        <f t="shared" si="0"/>
        <v>0</v>
      </c>
    </row>
    <row r="17" spans="2:9" ht="27" customHeight="1">
      <c r="B17" s="18">
        <v>11306</v>
      </c>
      <c r="C17" s="22" t="s">
        <v>19</v>
      </c>
      <c r="D17" s="16">
        <v>100</v>
      </c>
      <c r="E17" s="9">
        <v>0</v>
      </c>
      <c r="F17" s="17">
        <v>0</v>
      </c>
      <c r="G17" s="8" t="e">
        <f t="shared" si="1"/>
        <v>#DIV/0!</v>
      </c>
      <c r="H17" s="8">
        <f t="shared" si="2"/>
        <v>0</v>
      </c>
      <c r="I17" s="11"/>
    </row>
    <row r="18" spans="2:9" ht="28.5" customHeight="1">
      <c r="B18" s="18">
        <v>11307</v>
      </c>
      <c r="C18" s="20" t="s">
        <v>20</v>
      </c>
      <c r="D18" s="16">
        <v>4300</v>
      </c>
      <c r="E18" s="9">
        <v>1300</v>
      </c>
      <c r="F18" s="17">
        <v>841</v>
      </c>
      <c r="G18" s="8">
        <f t="shared" si="1"/>
        <v>64.692307692307693</v>
      </c>
      <c r="H18" s="8">
        <f t="shared" si="2"/>
        <v>19.558139534883718</v>
      </c>
      <c r="I18" s="11">
        <f t="shared" si="0"/>
        <v>64.692307692307693</v>
      </c>
    </row>
    <row r="19" spans="2:9" s="24" customFormat="1" ht="58.5" hidden="1" customHeight="1">
      <c r="B19" s="23"/>
      <c r="C19" s="20" t="s">
        <v>21</v>
      </c>
      <c r="D19" s="16">
        <v>0</v>
      </c>
      <c r="E19" s="9">
        <f t="shared" ref="E19:E55" si="3">D19/4*3</f>
        <v>0</v>
      </c>
      <c r="F19" s="17"/>
      <c r="G19" s="8" t="e">
        <f t="shared" si="1"/>
        <v>#DIV/0!</v>
      </c>
      <c r="H19" s="8"/>
      <c r="I19" s="11" t="e">
        <f t="shared" si="0"/>
        <v>#DIV/0!</v>
      </c>
    </row>
    <row r="20" spans="2:9" s="24" customFormat="1" ht="51.75" customHeight="1">
      <c r="B20" s="25">
        <v>11309</v>
      </c>
      <c r="C20" s="20" t="s">
        <v>22</v>
      </c>
      <c r="D20" s="16">
        <v>150</v>
      </c>
      <c r="E20" s="9">
        <v>0</v>
      </c>
      <c r="F20" s="17">
        <v>0</v>
      </c>
      <c r="G20" s="8" t="e">
        <f t="shared" si="1"/>
        <v>#DIV/0!</v>
      </c>
      <c r="H20" s="8">
        <f t="shared" si="2"/>
        <v>0</v>
      </c>
      <c r="I20" s="11"/>
    </row>
    <row r="21" spans="2:9" s="24" customFormat="1" ht="42.75" hidden="1" customHeight="1">
      <c r="B21" s="23"/>
      <c r="C21" s="20" t="s">
        <v>23</v>
      </c>
      <c r="D21" s="16">
        <v>0</v>
      </c>
      <c r="E21" s="9">
        <f t="shared" si="3"/>
        <v>0</v>
      </c>
      <c r="F21" s="17"/>
      <c r="G21" s="8" t="e">
        <f t="shared" si="1"/>
        <v>#DIV/0!</v>
      </c>
      <c r="H21" s="8" t="e">
        <f t="shared" si="2"/>
        <v>#DIV/0!</v>
      </c>
      <c r="I21" s="11" t="e">
        <f t="shared" si="0"/>
        <v>#DIV/0!</v>
      </c>
    </row>
    <row r="22" spans="2:9" s="24" customFormat="1" ht="42.75" customHeight="1">
      <c r="B22" s="26">
        <v>11310</v>
      </c>
      <c r="C22" s="20" t="s">
        <v>24</v>
      </c>
      <c r="D22" s="16">
        <v>250</v>
      </c>
      <c r="E22" s="9">
        <v>100</v>
      </c>
      <c r="F22" s="17">
        <v>40</v>
      </c>
      <c r="G22" s="8"/>
      <c r="H22" s="8">
        <f t="shared" si="2"/>
        <v>16</v>
      </c>
      <c r="I22" s="11">
        <f t="shared" si="0"/>
        <v>40</v>
      </c>
    </row>
    <row r="23" spans="2:9" ht="17.25" customHeight="1">
      <c r="B23" s="18">
        <v>11312</v>
      </c>
      <c r="C23" s="14" t="s">
        <v>25</v>
      </c>
      <c r="D23" s="16">
        <v>64</v>
      </c>
      <c r="E23" s="9">
        <v>0</v>
      </c>
      <c r="F23" s="17">
        <v>43</v>
      </c>
      <c r="G23" s="8" t="e">
        <f t="shared" si="1"/>
        <v>#DIV/0!</v>
      </c>
      <c r="H23" s="8">
        <f t="shared" si="2"/>
        <v>67.1875</v>
      </c>
      <c r="I23" s="11"/>
    </row>
    <row r="24" spans="2:9" ht="30" customHeight="1">
      <c r="B24" s="18">
        <v>11313</v>
      </c>
      <c r="C24" s="27" t="s">
        <v>26</v>
      </c>
      <c r="D24" s="16">
        <v>300</v>
      </c>
      <c r="E24" s="9">
        <v>0</v>
      </c>
      <c r="F24" s="17">
        <v>100</v>
      </c>
      <c r="G24" s="8" t="e">
        <f t="shared" si="1"/>
        <v>#DIV/0!</v>
      </c>
      <c r="H24" s="8">
        <f t="shared" si="2"/>
        <v>33.333333333333329</v>
      </c>
      <c r="I24" s="11">
        <v>0</v>
      </c>
    </row>
    <row r="25" spans="2:9" s="24" customFormat="1" ht="38.25">
      <c r="B25" s="28">
        <v>11317</v>
      </c>
      <c r="C25" s="20" t="s">
        <v>27</v>
      </c>
      <c r="D25" s="29">
        <v>100</v>
      </c>
      <c r="E25" s="9">
        <v>0</v>
      </c>
      <c r="F25" s="17">
        <v>0</v>
      </c>
      <c r="G25" s="8"/>
      <c r="H25" s="8">
        <v>0</v>
      </c>
      <c r="I25" s="11"/>
    </row>
    <row r="26" spans="2:9">
      <c r="B26" s="80" t="s">
        <v>28</v>
      </c>
      <c r="C26" s="81"/>
      <c r="D26" s="29">
        <v>8000</v>
      </c>
      <c r="E26" s="9">
        <v>5000</v>
      </c>
      <c r="F26" s="17">
        <v>2425.8000000000002</v>
      </c>
      <c r="G26" s="8">
        <f t="shared" si="1"/>
        <v>48.516000000000005</v>
      </c>
      <c r="H26" s="8">
        <f t="shared" si="2"/>
        <v>30.322500000000002</v>
      </c>
      <c r="I26" s="11">
        <f t="shared" ref="I26:I41" si="4">F26/E26*100</f>
        <v>48.516000000000005</v>
      </c>
    </row>
    <row r="27" spans="2:9" ht="12.75" hidden="1" customHeight="1">
      <c r="B27" s="80" t="s">
        <v>29</v>
      </c>
      <c r="C27" s="81"/>
      <c r="D27" s="29"/>
      <c r="E27" s="9">
        <f t="shared" si="3"/>
        <v>0</v>
      </c>
      <c r="F27" s="17"/>
      <c r="G27" s="8" t="e">
        <f t="shared" si="1"/>
        <v>#DIV/0!</v>
      </c>
      <c r="H27" s="8"/>
      <c r="I27" s="11" t="e">
        <f t="shared" si="4"/>
        <v>#DIV/0!</v>
      </c>
    </row>
    <row r="28" spans="2:9" ht="17.25" customHeight="1">
      <c r="B28" s="80" t="s">
        <v>30</v>
      </c>
      <c r="C28" s="81"/>
      <c r="D28" s="29">
        <f>D29+D30</f>
        <v>90000</v>
      </c>
      <c r="E28" s="9">
        <v>8000</v>
      </c>
      <c r="F28" s="17">
        <v>30267.1</v>
      </c>
      <c r="G28" s="8">
        <f t="shared" si="1"/>
        <v>378.33875</v>
      </c>
      <c r="H28" s="8">
        <f t="shared" si="2"/>
        <v>33.630111111111113</v>
      </c>
      <c r="I28" s="11">
        <f t="shared" si="4"/>
        <v>378.33875</v>
      </c>
    </row>
    <row r="29" spans="2:9" ht="26.25">
      <c r="B29" s="30">
        <v>1331</v>
      </c>
      <c r="C29" s="31" t="s">
        <v>31</v>
      </c>
      <c r="D29" s="32">
        <v>75000</v>
      </c>
      <c r="E29" s="9">
        <v>5000</v>
      </c>
      <c r="F29" s="10">
        <v>29131.9</v>
      </c>
      <c r="G29" s="8">
        <f t="shared" si="1"/>
        <v>582.63800000000003</v>
      </c>
      <c r="H29" s="8">
        <f t="shared" si="2"/>
        <v>38.842533333333336</v>
      </c>
      <c r="I29" s="11">
        <f t="shared" si="4"/>
        <v>582.63800000000003</v>
      </c>
    </row>
    <row r="30" spans="2:9" ht="27.75" customHeight="1">
      <c r="B30" s="30">
        <v>1334</v>
      </c>
      <c r="C30" s="33" t="s">
        <v>32</v>
      </c>
      <c r="D30" s="34">
        <v>15000</v>
      </c>
      <c r="E30" s="9">
        <v>3000</v>
      </c>
      <c r="F30" s="35">
        <v>2935.2</v>
      </c>
      <c r="G30" s="8">
        <f t="shared" si="1"/>
        <v>97.839999999999989</v>
      </c>
      <c r="H30" s="8">
        <f t="shared" si="2"/>
        <v>19.567999999999998</v>
      </c>
      <c r="I30" s="11">
        <f t="shared" si="4"/>
        <v>97.839999999999989</v>
      </c>
    </row>
    <row r="31" spans="2:9" ht="48" hidden="1" customHeight="1">
      <c r="B31" s="36">
        <v>1343</v>
      </c>
      <c r="C31" s="37" t="s">
        <v>33</v>
      </c>
      <c r="D31" s="32">
        <v>0</v>
      </c>
      <c r="E31" s="9">
        <f t="shared" si="3"/>
        <v>0</v>
      </c>
      <c r="F31" s="35">
        <v>0</v>
      </c>
      <c r="G31" s="8" t="e">
        <f t="shared" si="1"/>
        <v>#DIV/0!</v>
      </c>
      <c r="H31" s="8" t="e">
        <f t="shared" si="2"/>
        <v>#DIV/0!</v>
      </c>
      <c r="I31" s="11" t="e">
        <f t="shared" si="4"/>
        <v>#DIV/0!</v>
      </c>
    </row>
    <row r="32" spans="2:9" ht="26.25" customHeight="1">
      <c r="B32" s="82" t="s">
        <v>34</v>
      </c>
      <c r="C32" s="83"/>
      <c r="D32" s="29">
        <v>1999</v>
      </c>
      <c r="E32" s="9">
        <v>499</v>
      </c>
      <c r="F32" s="35">
        <v>599.70000000000005</v>
      </c>
      <c r="G32" s="8">
        <f t="shared" si="1"/>
        <v>120.1803607214429</v>
      </c>
      <c r="H32" s="8">
        <f t="shared" si="2"/>
        <v>30.000000000000004</v>
      </c>
      <c r="I32" s="11">
        <f t="shared" si="4"/>
        <v>120.1803607214429</v>
      </c>
    </row>
    <row r="33" spans="2:9" ht="17.25" customHeight="1">
      <c r="B33" s="84" t="s">
        <v>35</v>
      </c>
      <c r="C33" s="85"/>
      <c r="D33" s="38">
        <f>D34+D35+D37+D38+D39+D41+D43+D36+D40</f>
        <v>54600</v>
      </c>
      <c r="E33" s="9">
        <v>19960</v>
      </c>
      <c r="F33" s="35">
        <v>20891.599999999999</v>
      </c>
      <c r="G33" s="32">
        <f t="shared" si="1"/>
        <v>104.66733466933866</v>
      </c>
      <c r="H33" s="32">
        <f t="shared" si="2"/>
        <v>38.263003663003659</v>
      </c>
      <c r="I33" s="11">
        <f t="shared" si="4"/>
        <v>104.66733466933866</v>
      </c>
    </row>
    <row r="34" spans="2:9" ht="26.25">
      <c r="B34" s="39">
        <v>13505</v>
      </c>
      <c r="C34" s="20" t="s">
        <v>36</v>
      </c>
      <c r="D34" s="29">
        <v>300</v>
      </c>
      <c r="E34" s="9">
        <v>100</v>
      </c>
      <c r="F34" s="35">
        <v>26</v>
      </c>
      <c r="G34" s="32">
        <f t="shared" si="1"/>
        <v>26</v>
      </c>
      <c r="H34" s="32">
        <f t="shared" si="2"/>
        <v>8.6666666666666679</v>
      </c>
      <c r="I34" s="11">
        <f t="shared" si="4"/>
        <v>26</v>
      </c>
    </row>
    <row r="35" spans="2:9">
      <c r="B35" s="39">
        <v>13507</v>
      </c>
      <c r="C35" s="14" t="s">
        <v>37</v>
      </c>
      <c r="D35" s="29">
        <v>24000</v>
      </c>
      <c r="E35" s="9">
        <v>7000</v>
      </c>
      <c r="F35" s="35">
        <v>9282</v>
      </c>
      <c r="G35" s="32">
        <f t="shared" si="1"/>
        <v>132.6</v>
      </c>
      <c r="H35" s="32">
        <f t="shared" si="2"/>
        <v>38.674999999999997</v>
      </c>
      <c r="I35" s="11">
        <f t="shared" si="4"/>
        <v>132.6</v>
      </c>
    </row>
    <row r="36" spans="2:9" ht="26.25">
      <c r="B36" s="30">
        <v>13508</v>
      </c>
      <c r="C36" s="40" t="s">
        <v>38</v>
      </c>
      <c r="D36" s="29">
        <v>200</v>
      </c>
      <c r="E36" s="9">
        <v>140</v>
      </c>
      <c r="F36" s="35">
        <v>0</v>
      </c>
      <c r="G36" s="32">
        <f t="shared" si="1"/>
        <v>0</v>
      </c>
      <c r="H36" s="32">
        <f t="shared" si="2"/>
        <v>0</v>
      </c>
      <c r="I36" s="11">
        <f t="shared" si="4"/>
        <v>0</v>
      </c>
    </row>
    <row r="37" spans="2:9">
      <c r="B37" s="39">
        <v>13510</v>
      </c>
      <c r="C37" s="41" t="s">
        <v>39</v>
      </c>
      <c r="D37" s="29">
        <v>1600</v>
      </c>
      <c r="E37" s="9">
        <v>600</v>
      </c>
      <c r="F37" s="35">
        <v>444.6</v>
      </c>
      <c r="G37" s="32">
        <f t="shared" si="1"/>
        <v>74.099999999999994</v>
      </c>
      <c r="H37" s="32">
        <f t="shared" si="2"/>
        <v>27.787500000000005</v>
      </c>
      <c r="I37" s="11">
        <f t="shared" si="4"/>
        <v>74.099999999999994</v>
      </c>
    </row>
    <row r="38" spans="2:9">
      <c r="B38" s="39">
        <v>13513</v>
      </c>
      <c r="C38" s="41" t="s">
        <v>40</v>
      </c>
      <c r="D38" s="29">
        <v>21000</v>
      </c>
      <c r="E38" s="9">
        <v>10000</v>
      </c>
      <c r="F38" s="35">
        <v>6493.7</v>
      </c>
      <c r="G38" s="32">
        <f t="shared" si="1"/>
        <v>64.936999999999998</v>
      </c>
      <c r="H38" s="32">
        <f t="shared" si="2"/>
        <v>30.922380952380951</v>
      </c>
      <c r="I38" s="11">
        <f t="shared" si="4"/>
        <v>64.936999999999998</v>
      </c>
    </row>
    <row r="39" spans="2:9" ht="14.25" customHeight="1">
      <c r="B39" s="39">
        <v>13514</v>
      </c>
      <c r="C39" s="41" t="s">
        <v>41</v>
      </c>
      <c r="D39" s="29">
        <v>7000</v>
      </c>
      <c r="E39" s="9">
        <v>2000</v>
      </c>
      <c r="F39" s="35">
        <v>3710.5</v>
      </c>
      <c r="G39" s="32">
        <f t="shared" si="1"/>
        <v>185.52500000000001</v>
      </c>
      <c r="H39" s="32">
        <f t="shared" si="2"/>
        <v>53.007142857142853</v>
      </c>
      <c r="I39" s="11">
        <f t="shared" si="4"/>
        <v>185.52500000000001</v>
      </c>
    </row>
    <row r="40" spans="2:9" ht="26.25" hidden="1">
      <c r="B40" s="39">
        <v>13518</v>
      </c>
      <c r="C40" s="42" t="s">
        <v>42</v>
      </c>
      <c r="D40" s="29">
        <v>0</v>
      </c>
      <c r="E40" s="9">
        <f t="shared" si="3"/>
        <v>0</v>
      </c>
      <c r="F40" s="35">
        <v>0</v>
      </c>
      <c r="G40" s="32" t="e">
        <f t="shared" si="1"/>
        <v>#DIV/0!</v>
      </c>
      <c r="H40" s="32" t="e">
        <f t="shared" si="2"/>
        <v>#DIV/0!</v>
      </c>
      <c r="I40" s="11" t="e">
        <f t="shared" si="4"/>
        <v>#DIV/0!</v>
      </c>
    </row>
    <row r="41" spans="2:9" ht="18" customHeight="1">
      <c r="B41" s="39">
        <v>13519</v>
      </c>
      <c r="C41" s="43" t="s">
        <v>43</v>
      </c>
      <c r="D41" s="29">
        <v>200</v>
      </c>
      <c r="E41" s="9">
        <v>120</v>
      </c>
      <c r="F41" s="35">
        <v>200</v>
      </c>
      <c r="G41" s="32">
        <f t="shared" si="1"/>
        <v>166.66666666666669</v>
      </c>
      <c r="H41" s="32">
        <f t="shared" si="2"/>
        <v>100</v>
      </c>
      <c r="I41" s="11">
        <f t="shared" si="4"/>
        <v>166.66666666666669</v>
      </c>
    </row>
    <row r="42" spans="2:9" ht="38.25" hidden="1">
      <c r="B42" s="39">
        <v>1352</v>
      </c>
      <c r="C42" s="27" t="s">
        <v>44</v>
      </c>
      <c r="D42" s="29"/>
      <c r="E42" s="9">
        <f t="shared" si="3"/>
        <v>0</v>
      </c>
      <c r="F42" s="35">
        <v>0</v>
      </c>
      <c r="G42" s="32"/>
      <c r="H42" s="32"/>
      <c r="I42" s="11"/>
    </row>
    <row r="43" spans="2:9" ht="26.25">
      <c r="B43" s="44">
        <v>1361</v>
      </c>
      <c r="C43" s="31" t="s">
        <v>45</v>
      </c>
      <c r="D43" s="29">
        <v>300</v>
      </c>
      <c r="E43" s="9">
        <v>100</v>
      </c>
      <c r="F43" s="35">
        <v>734.8</v>
      </c>
      <c r="G43" s="32">
        <f t="shared" si="1"/>
        <v>734.8</v>
      </c>
      <c r="H43" s="32">
        <f t="shared" si="2"/>
        <v>244.93333333333331</v>
      </c>
      <c r="I43" s="11">
        <f>F43/E43*100</f>
        <v>734.8</v>
      </c>
    </row>
    <row r="44" spans="2:9" ht="38.25">
      <c r="B44" s="30">
        <v>1372</v>
      </c>
      <c r="C44" s="27" t="s">
        <v>46</v>
      </c>
      <c r="D44" s="29">
        <v>0</v>
      </c>
      <c r="E44" s="9">
        <v>0</v>
      </c>
      <c r="F44" s="35">
        <v>0</v>
      </c>
      <c r="G44" s="32" t="e">
        <f t="shared" si="1"/>
        <v>#DIV/0!</v>
      </c>
      <c r="H44" s="32"/>
      <c r="I44" s="11"/>
    </row>
    <row r="45" spans="2:9" ht="22.5" customHeight="1">
      <c r="B45" s="84" t="s">
        <v>47</v>
      </c>
      <c r="C45" s="85"/>
      <c r="D45" s="29">
        <f>D46+D47+D48+D49+D50+D52</f>
        <v>3592871.2</v>
      </c>
      <c r="E45" s="9">
        <v>720898.4</v>
      </c>
      <c r="F45" s="45">
        <v>685483.8</v>
      </c>
      <c r="G45" s="32">
        <f t="shared" si="1"/>
        <v>95.087435344564511</v>
      </c>
      <c r="H45" s="32">
        <f t="shared" si="2"/>
        <v>19.078997321139706</v>
      </c>
      <c r="I45" s="11">
        <f>F45/E45*100</f>
        <v>95.087435344564511</v>
      </c>
    </row>
    <row r="46" spans="2:9" ht="15.75" customHeight="1">
      <c r="B46" s="30">
        <v>1251</v>
      </c>
      <c r="C46" s="20" t="s">
        <v>48</v>
      </c>
      <c r="D46" s="29">
        <v>1434114.8</v>
      </c>
      <c r="E46" s="9">
        <v>358528.7</v>
      </c>
      <c r="F46" s="45">
        <v>358528.5</v>
      </c>
      <c r="G46" s="32">
        <f t="shared" si="1"/>
        <v>99.999944216460207</v>
      </c>
      <c r="H46" s="32">
        <f t="shared" si="2"/>
        <v>24.999986054115052</v>
      </c>
      <c r="I46" s="11">
        <f>F46/E46*100</f>
        <v>99.999944216460207</v>
      </c>
    </row>
    <row r="47" spans="2:9" ht="25.5" hidden="1">
      <c r="B47" s="30"/>
      <c r="C47" s="46" t="s">
        <v>49</v>
      </c>
      <c r="D47" s="29">
        <v>0</v>
      </c>
      <c r="E47" s="9">
        <f t="shared" si="3"/>
        <v>0</v>
      </c>
      <c r="F47" s="35">
        <v>0</v>
      </c>
      <c r="G47" s="32"/>
      <c r="H47" s="32"/>
      <c r="I47" s="11"/>
    </row>
    <row r="48" spans="2:9">
      <c r="B48" s="30">
        <v>1254</v>
      </c>
      <c r="C48" s="14" t="s">
        <v>50</v>
      </c>
      <c r="D48" s="29">
        <v>0</v>
      </c>
      <c r="E48" s="9">
        <f t="shared" si="3"/>
        <v>0</v>
      </c>
      <c r="F48" s="35">
        <v>4215.7</v>
      </c>
      <c r="G48" s="32"/>
      <c r="H48" s="32"/>
      <c r="I48" s="11"/>
    </row>
    <row r="49" spans="2:9">
      <c r="B49" s="30">
        <v>1255</v>
      </c>
      <c r="C49" s="14" t="s">
        <v>51</v>
      </c>
      <c r="D49" s="29">
        <v>0</v>
      </c>
      <c r="E49" s="9">
        <f t="shared" si="3"/>
        <v>0</v>
      </c>
      <c r="F49" s="35">
        <v>305.10000000000002</v>
      </c>
      <c r="G49" s="32"/>
      <c r="H49" s="32"/>
      <c r="I49" s="11"/>
    </row>
    <row r="50" spans="2:9" ht="17.25" customHeight="1">
      <c r="B50" s="30">
        <v>1261</v>
      </c>
      <c r="C50" s="47" t="s">
        <v>52</v>
      </c>
      <c r="D50" s="48">
        <v>2116102.4</v>
      </c>
      <c r="E50" s="9">
        <v>362369.7</v>
      </c>
      <c r="F50" s="35">
        <v>298335.59999999998</v>
      </c>
      <c r="G50" s="32">
        <f t="shared" si="1"/>
        <v>82.329068903939799</v>
      </c>
      <c r="H50" s="32">
        <f t="shared" si="2"/>
        <v>14.098353652450847</v>
      </c>
      <c r="I50" s="11">
        <f>F50/E50*100</f>
        <v>82.329068903939799</v>
      </c>
    </row>
    <row r="51" spans="2:9" hidden="1">
      <c r="B51" s="30"/>
      <c r="C51" s="20" t="s">
        <v>53</v>
      </c>
      <c r="D51" s="29"/>
      <c r="E51" s="9">
        <f t="shared" si="3"/>
        <v>0</v>
      </c>
      <c r="F51" s="35"/>
      <c r="G51" s="32"/>
      <c r="H51" s="32"/>
      <c r="I51" s="11" t="e">
        <f t="shared" ref="I51:I56" si="5">F51/E51*100</f>
        <v>#DIV/0!</v>
      </c>
    </row>
    <row r="52" spans="2:9" ht="15.75" customHeight="1">
      <c r="B52" s="30">
        <v>1241</v>
      </c>
      <c r="C52" s="14" t="s">
        <v>54</v>
      </c>
      <c r="D52" s="32">
        <v>42654</v>
      </c>
      <c r="E52" s="9">
        <v>0</v>
      </c>
      <c r="F52" s="35">
        <v>24098.9</v>
      </c>
      <c r="G52" s="32"/>
      <c r="H52" s="32"/>
      <c r="I52" s="11"/>
    </row>
    <row r="53" spans="2:9">
      <c r="B53" s="74" t="s">
        <v>55</v>
      </c>
      <c r="C53" s="75"/>
      <c r="D53" s="29">
        <f>D54</f>
        <v>40000</v>
      </c>
      <c r="E53" s="9">
        <v>7500</v>
      </c>
      <c r="F53" s="35">
        <f>F54+F55</f>
        <v>0</v>
      </c>
      <c r="G53" s="32">
        <f t="shared" si="1"/>
        <v>0</v>
      </c>
      <c r="H53" s="32">
        <f t="shared" si="2"/>
        <v>0</v>
      </c>
      <c r="I53" s="11">
        <f t="shared" si="5"/>
        <v>0</v>
      </c>
    </row>
    <row r="54" spans="2:9">
      <c r="B54" s="49"/>
      <c r="C54" s="50" t="s">
        <v>56</v>
      </c>
      <c r="D54" s="29">
        <v>40000</v>
      </c>
      <c r="E54" s="9">
        <v>7500</v>
      </c>
      <c r="F54" s="35">
        <v>0</v>
      </c>
      <c r="G54" s="32">
        <f t="shared" si="1"/>
        <v>0</v>
      </c>
      <c r="H54" s="32">
        <f t="shared" si="2"/>
        <v>0</v>
      </c>
      <c r="I54" s="11">
        <f t="shared" si="5"/>
        <v>0</v>
      </c>
    </row>
    <row r="55" spans="2:9" ht="27.75" customHeight="1">
      <c r="B55" s="51"/>
      <c r="C55" s="20" t="s">
        <v>57</v>
      </c>
      <c r="D55" s="29">
        <v>0</v>
      </c>
      <c r="E55" s="9">
        <f t="shared" si="3"/>
        <v>0</v>
      </c>
      <c r="F55" s="35">
        <v>0</v>
      </c>
      <c r="G55" s="32" t="e">
        <f t="shared" si="1"/>
        <v>#DIV/0!</v>
      </c>
      <c r="H55" s="32"/>
      <c r="I55" s="11"/>
    </row>
    <row r="56" spans="2:9">
      <c r="B56" s="30">
        <v>1393</v>
      </c>
      <c r="C56" s="14" t="s">
        <v>58</v>
      </c>
      <c r="D56" s="29">
        <v>400</v>
      </c>
      <c r="E56" s="9">
        <v>400</v>
      </c>
      <c r="F56" s="35">
        <v>100788.4</v>
      </c>
      <c r="G56" s="32">
        <f t="shared" si="1"/>
        <v>25197.1</v>
      </c>
      <c r="H56" s="32">
        <f t="shared" si="2"/>
        <v>25197.1</v>
      </c>
      <c r="I56" s="11">
        <f t="shared" si="5"/>
        <v>25197.1</v>
      </c>
    </row>
    <row r="57" spans="2:9">
      <c r="B57" s="51"/>
      <c r="C57" s="14" t="s">
        <v>59</v>
      </c>
      <c r="D57" s="52">
        <v>875750.3</v>
      </c>
      <c r="E57" s="8">
        <v>0</v>
      </c>
      <c r="F57" s="8">
        <v>0</v>
      </c>
      <c r="G57" s="32" t="e">
        <f t="shared" si="1"/>
        <v>#DIV/0!</v>
      </c>
      <c r="H57" s="32">
        <f t="shared" si="2"/>
        <v>0</v>
      </c>
      <c r="I57" s="11"/>
    </row>
    <row r="58" spans="2:9">
      <c r="B58" s="76" t="s">
        <v>60</v>
      </c>
      <c r="C58" s="77"/>
      <c r="D58" s="53">
        <f>D6+D57</f>
        <v>4871681.7</v>
      </c>
      <c r="E58" s="8">
        <v>839022.6</v>
      </c>
      <c r="F58" s="54">
        <v>938713.9</v>
      </c>
      <c r="G58" s="32">
        <f t="shared" si="1"/>
        <v>111.88183727112953</v>
      </c>
      <c r="H58" s="32">
        <f t="shared" si="2"/>
        <v>19.268785561257008</v>
      </c>
      <c r="I58" s="11">
        <f>F58/E58*100</f>
        <v>111.88183727112953</v>
      </c>
    </row>
    <row r="59" spans="2:9">
      <c r="E59" s="55"/>
    </row>
    <row r="60" spans="2:9">
      <c r="E60" s="55"/>
    </row>
    <row r="61" spans="2:9">
      <c r="E61" s="55"/>
    </row>
    <row r="62" spans="2:9">
      <c r="E62" s="55"/>
    </row>
  </sheetData>
  <mergeCells count="13">
    <mergeCell ref="B45:C45"/>
    <mergeCell ref="B53:C53"/>
    <mergeCell ref="B58:C58"/>
    <mergeCell ref="B32:C32"/>
    <mergeCell ref="C1:H2"/>
    <mergeCell ref="C3:H3"/>
    <mergeCell ref="B6:C6"/>
    <mergeCell ref="B7:C7"/>
    <mergeCell ref="B12:C12"/>
    <mergeCell ref="B26:C26"/>
    <mergeCell ref="B28:C28"/>
    <mergeCell ref="B33:C33"/>
    <mergeCell ref="B27:C27"/>
  </mergeCells>
  <pageMargins left="0" right="0" top="0" bottom="0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AA38-6450-4529-A8AF-C31B1F3A3EB9}">
  <dimension ref="B1:I42"/>
  <sheetViews>
    <sheetView tabSelected="1" topLeftCell="A2" workbookViewId="0">
      <selection activeCell="F22" sqref="F22"/>
    </sheetView>
  </sheetViews>
  <sheetFormatPr defaultRowHeight="15"/>
  <cols>
    <col min="1" max="1" width="3.7109375" style="56" customWidth="1"/>
    <col min="2" max="2" width="4.140625" style="56" customWidth="1"/>
    <col min="3" max="3" width="40.85546875" style="56" customWidth="1"/>
    <col min="4" max="4" width="9.5703125" style="56" customWidth="1"/>
    <col min="5" max="5" width="10.7109375" style="57" customWidth="1"/>
    <col min="6" max="6" width="9.7109375" style="56" customWidth="1"/>
    <col min="7" max="7" width="7.7109375" style="56" customWidth="1"/>
    <col min="8" max="8" width="7" style="56" customWidth="1"/>
    <col min="9" max="16384" width="9.140625" style="56"/>
  </cols>
  <sheetData>
    <row r="1" spans="2:9" hidden="1">
      <c r="C1" s="102" t="s">
        <v>64</v>
      </c>
      <c r="D1" s="102"/>
      <c r="E1" s="102"/>
      <c r="F1" s="102"/>
      <c r="G1" s="102"/>
      <c r="H1" s="102"/>
    </row>
    <row r="2" spans="2:9">
      <c r="C2" s="102"/>
      <c r="D2" s="102"/>
      <c r="E2" s="102"/>
      <c r="F2" s="102"/>
      <c r="G2" s="102"/>
      <c r="H2" s="102"/>
    </row>
    <row r="3" spans="2:9" ht="13.5" customHeight="1">
      <c r="C3" s="102" t="s">
        <v>102</v>
      </c>
      <c r="D3" s="102"/>
      <c r="E3" s="102"/>
      <c r="F3" s="102"/>
      <c r="G3" s="102"/>
      <c r="H3" s="102"/>
    </row>
    <row r="4" spans="2:9" ht="5.25" hidden="1" customHeight="1"/>
    <row r="5" spans="2:9" ht="25.5">
      <c r="B5" s="58"/>
      <c r="C5" s="59" t="s">
        <v>65</v>
      </c>
      <c r="D5" s="60" t="s">
        <v>3</v>
      </c>
      <c r="E5" s="61" t="s">
        <v>4</v>
      </c>
      <c r="F5" s="30" t="s">
        <v>5</v>
      </c>
      <c r="G5" s="62" t="s">
        <v>6</v>
      </c>
      <c r="H5" s="62" t="s">
        <v>7</v>
      </c>
    </row>
    <row r="6" spans="2:9" ht="24" customHeight="1">
      <c r="B6" s="103" t="s">
        <v>66</v>
      </c>
      <c r="C6" s="104"/>
      <c r="D6" s="8">
        <f>D7+D12+D13+D18+D22+D28+D33+D37+D41</f>
        <v>4871681.7</v>
      </c>
      <c r="E6" s="8">
        <v>1018077.6</v>
      </c>
      <c r="F6" s="10">
        <v>1108879.3</v>
      </c>
      <c r="G6" s="8">
        <f>F6/E6*100</f>
        <v>108.91893702405397</v>
      </c>
      <c r="H6" s="8">
        <f>F6/D6*100</f>
        <v>22.761735439324781</v>
      </c>
      <c r="I6" s="63"/>
    </row>
    <row r="7" spans="2:9" ht="21.75" customHeight="1">
      <c r="B7" s="105" t="s">
        <v>67</v>
      </c>
      <c r="C7" s="106"/>
      <c r="D7" s="8">
        <f>D8+D9+D10+D11</f>
        <v>1077451.3999999999</v>
      </c>
      <c r="E7" s="8">
        <v>411916.4</v>
      </c>
      <c r="F7" s="10">
        <v>247990.5</v>
      </c>
      <c r="G7" s="8">
        <f t="shared" ref="G7:G11" si="0">F7/E7*100</f>
        <v>60.204085100763159</v>
      </c>
      <c r="H7" s="8">
        <f t="shared" ref="H7:H11" si="1">F7/D7*100</f>
        <v>23.01639776977412</v>
      </c>
    </row>
    <row r="8" spans="2:9" ht="25.5">
      <c r="B8" s="64"/>
      <c r="C8" s="65" t="s">
        <v>68</v>
      </c>
      <c r="D8" s="16">
        <v>457505.4</v>
      </c>
      <c r="E8" s="16">
        <v>133540.4</v>
      </c>
      <c r="F8" s="17">
        <v>103307.4</v>
      </c>
      <c r="G8" s="8">
        <f t="shared" si="0"/>
        <v>77.360409284381362</v>
      </c>
      <c r="H8" s="8">
        <f t="shared" si="1"/>
        <v>22.580585934067663</v>
      </c>
    </row>
    <row r="9" spans="2:9">
      <c r="B9" s="64"/>
      <c r="C9" s="65" t="s">
        <v>69</v>
      </c>
      <c r="D9" s="16">
        <v>1999</v>
      </c>
      <c r="E9" s="16">
        <v>299</v>
      </c>
      <c r="F9" s="17">
        <v>417.6</v>
      </c>
      <c r="G9" s="8">
        <f t="shared" si="0"/>
        <v>139.66555183946491</v>
      </c>
      <c r="H9" s="8">
        <f t="shared" si="1"/>
        <v>20.890445222611305</v>
      </c>
    </row>
    <row r="10" spans="2:9" ht="38.25">
      <c r="B10" s="64"/>
      <c r="C10" s="65" t="s">
        <v>70</v>
      </c>
      <c r="D10" s="16">
        <v>69070</v>
      </c>
      <c r="E10" s="16">
        <v>22700</v>
      </c>
      <c r="F10" s="17">
        <v>13964.5</v>
      </c>
      <c r="G10" s="8">
        <f t="shared" si="0"/>
        <v>61.517621145374449</v>
      </c>
      <c r="H10" s="8">
        <f t="shared" si="1"/>
        <v>20.217894889242796</v>
      </c>
    </row>
    <row r="11" spans="2:9" ht="25.5">
      <c r="B11" s="64"/>
      <c r="C11" s="65" t="s">
        <v>71</v>
      </c>
      <c r="D11" s="16">
        <v>548877</v>
      </c>
      <c r="E11" s="16">
        <v>255377</v>
      </c>
      <c r="F11" s="17">
        <v>130301</v>
      </c>
      <c r="G11" s="8">
        <f t="shared" si="0"/>
        <v>51.022997372512016</v>
      </c>
      <c r="H11" s="8">
        <f t="shared" si="1"/>
        <v>23.739562780003535</v>
      </c>
    </row>
    <row r="12" spans="2:9" ht="18" customHeight="1">
      <c r="B12" s="107" t="s">
        <v>72</v>
      </c>
      <c r="C12" s="108"/>
      <c r="D12" s="16">
        <v>3000</v>
      </c>
      <c r="E12" s="16">
        <v>1000</v>
      </c>
      <c r="F12" s="17">
        <v>0</v>
      </c>
      <c r="G12" s="8"/>
      <c r="H12" s="8"/>
      <c r="I12" s="66"/>
    </row>
    <row r="13" spans="2:9" ht="15" customHeight="1">
      <c r="B13" s="109" t="s">
        <v>73</v>
      </c>
      <c r="C13" s="110"/>
      <c r="D13" s="16">
        <f>D14+D15+D16+D17</f>
        <v>1562801.3</v>
      </c>
      <c r="E13" s="16">
        <v>82208.3</v>
      </c>
      <c r="F13" s="17">
        <v>475429.5</v>
      </c>
      <c r="G13" s="8">
        <f t="shared" ref="G13:G14" si="2">F13/E13*100</f>
        <v>578.32299171738123</v>
      </c>
      <c r="H13" s="8">
        <f t="shared" ref="H13:H14" si="3">F13/D13*100</f>
        <v>30.42162173783705</v>
      </c>
    </row>
    <row r="14" spans="2:9">
      <c r="B14" s="67"/>
      <c r="C14" s="68" t="s">
        <v>74</v>
      </c>
      <c r="D14" s="17">
        <v>171983.3</v>
      </c>
      <c r="E14" s="17">
        <v>77208.3</v>
      </c>
      <c r="F14" s="17">
        <v>128371.3</v>
      </c>
      <c r="G14" s="8">
        <f t="shared" si="2"/>
        <v>166.26619158821006</v>
      </c>
      <c r="H14" s="8">
        <f t="shared" si="3"/>
        <v>74.641723934823915</v>
      </c>
    </row>
    <row r="15" spans="2:9" ht="51" hidden="1" customHeight="1">
      <c r="B15" s="67"/>
      <c r="C15" s="68" t="s">
        <v>75</v>
      </c>
      <c r="D15" s="17">
        <v>0</v>
      </c>
      <c r="E15" s="17">
        <v>0</v>
      </c>
      <c r="F15" s="17"/>
      <c r="G15" s="8"/>
      <c r="H15" s="8"/>
    </row>
    <row r="16" spans="2:9">
      <c r="B16" s="64"/>
      <c r="C16" s="69" t="s">
        <v>76</v>
      </c>
      <c r="D16" s="16">
        <v>1410818</v>
      </c>
      <c r="E16" s="16">
        <v>5000</v>
      </c>
      <c r="F16" s="17">
        <v>347763.1</v>
      </c>
      <c r="G16" s="8">
        <f t="shared" ref="G16:G19" si="4">F16/E16*100</f>
        <v>6955.2619999999988</v>
      </c>
      <c r="H16" s="8">
        <f t="shared" ref="H16:H21" si="5">F16/D16*100</f>
        <v>24.649749294380989</v>
      </c>
    </row>
    <row r="17" spans="2:9">
      <c r="B17" s="64"/>
      <c r="C17" s="65" t="s">
        <v>77</v>
      </c>
      <c r="D17" s="16">
        <v>-20000</v>
      </c>
      <c r="E17" s="16">
        <v>0</v>
      </c>
      <c r="F17" s="17">
        <v>-704.9</v>
      </c>
      <c r="G17" s="8">
        <v>0</v>
      </c>
      <c r="H17" s="8">
        <f t="shared" si="5"/>
        <v>3.5244999999999997</v>
      </c>
    </row>
    <row r="18" spans="2:9" ht="15" customHeight="1">
      <c r="B18" s="92" t="s">
        <v>78</v>
      </c>
      <c r="C18" s="93"/>
      <c r="D18" s="16">
        <f>D19+D20+D21</f>
        <v>302060.2</v>
      </c>
      <c r="E18" s="16">
        <v>165465.20000000001</v>
      </c>
      <c r="F18" s="17">
        <v>42746.1</v>
      </c>
      <c r="G18" s="8">
        <f t="shared" si="4"/>
        <v>25.833891356007182</v>
      </c>
      <c r="H18" s="8">
        <f t="shared" si="5"/>
        <v>14.151516816846444</v>
      </c>
    </row>
    <row r="19" spans="2:9">
      <c r="B19" s="64"/>
      <c r="C19" s="65" t="s">
        <v>79</v>
      </c>
      <c r="D19" s="16">
        <v>130000</v>
      </c>
      <c r="E19" s="16">
        <v>35000</v>
      </c>
      <c r="F19" s="17">
        <v>39929.699999999997</v>
      </c>
      <c r="G19" s="8">
        <f t="shared" si="4"/>
        <v>114.08485714285715</v>
      </c>
      <c r="H19" s="8">
        <f t="shared" si="5"/>
        <v>30.715153846153843</v>
      </c>
    </row>
    <row r="20" spans="2:9">
      <c r="B20" s="64"/>
      <c r="C20" s="65" t="s">
        <v>80</v>
      </c>
      <c r="D20" s="16">
        <v>148060.20000000001</v>
      </c>
      <c r="E20" s="16">
        <v>126965.2</v>
      </c>
      <c r="F20" s="17">
        <v>0</v>
      </c>
      <c r="G20" s="8">
        <f>F20/E20*100</f>
        <v>0</v>
      </c>
      <c r="H20" s="8">
        <f t="shared" si="5"/>
        <v>0</v>
      </c>
    </row>
    <row r="21" spans="2:9" s="24" customFormat="1" ht="25.5">
      <c r="B21" s="70"/>
      <c r="C21" s="65" t="s">
        <v>81</v>
      </c>
      <c r="D21" s="16">
        <v>24000</v>
      </c>
      <c r="E21" s="16">
        <v>3500</v>
      </c>
      <c r="F21" s="17">
        <v>2816.4</v>
      </c>
      <c r="G21" s="8">
        <f t="shared" ref="G21:G31" si="6">F21/E21*100</f>
        <v>80.468571428571437</v>
      </c>
      <c r="H21" s="8">
        <f t="shared" si="5"/>
        <v>11.735000000000001</v>
      </c>
    </row>
    <row r="22" spans="2:9" ht="23.25" customHeight="1">
      <c r="B22" s="94" t="s">
        <v>82</v>
      </c>
      <c r="C22" s="95"/>
      <c r="D22" s="16">
        <f>D23+D24+D25+D27</f>
        <v>816258</v>
      </c>
      <c r="E22" s="16">
        <v>175824</v>
      </c>
      <c r="F22" s="17">
        <v>218332.2</v>
      </c>
      <c r="G22" s="8">
        <f t="shared" si="6"/>
        <v>124.17656292656294</v>
      </c>
      <c r="H22" s="8">
        <f>F22/D22*100</f>
        <v>26.747939989562123</v>
      </c>
    </row>
    <row r="23" spans="2:9" s="24" customFormat="1" ht="14.25">
      <c r="B23" s="70"/>
      <c r="C23" s="65" t="s">
        <v>83</v>
      </c>
      <c r="D23" s="16">
        <v>202201</v>
      </c>
      <c r="E23" s="16">
        <v>38724</v>
      </c>
      <c r="F23" s="17">
        <v>21609.599999999999</v>
      </c>
      <c r="G23" s="8">
        <f t="shared" si="6"/>
        <v>55.804152463588466</v>
      </c>
      <c r="H23" s="8">
        <f t="shared" ref="H23:H32" si="7">F23/D23*100</f>
        <v>10.687187501545491</v>
      </c>
    </row>
    <row r="24" spans="2:9" s="24" customFormat="1" ht="14.25">
      <c r="B24" s="70"/>
      <c r="C24" s="65" t="s">
        <v>84</v>
      </c>
      <c r="D24" s="16">
        <v>279180</v>
      </c>
      <c r="E24" s="16">
        <v>70600</v>
      </c>
      <c r="F24" s="17">
        <v>163265.5</v>
      </c>
      <c r="G24" s="8">
        <f t="shared" si="6"/>
        <v>231.2542492917847</v>
      </c>
      <c r="H24" s="8">
        <f t="shared" si="7"/>
        <v>58.480371086754069</v>
      </c>
    </row>
    <row r="25" spans="2:9" s="24" customFormat="1" ht="14.25">
      <c r="B25" s="70"/>
      <c r="C25" s="65" t="s">
        <v>85</v>
      </c>
      <c r="D25" s="17">
        <v>204877</v>
      </c>
      <c r="E25" s="17">
        <v>11500</v>
      </c>
      <c r="F25" s="17">
        <v>12557.1</v>
      </c>
      <c r="G25" s="8">
        <f t="shared" si="6"/>
        <v>109.19217391304348</v>
      </c>
      <c r="H25" s="8">
        <f t="shared" si="7"/>
        <v>6.1290920893999816</v>
      </c>
    </row>
    <row r="26" spans="2:9" ht="15" hidden="1" customHeight="1">
      <c r="B26" s="96"/>
      <c r="C26" s="97"/>
      <c r="D26" s="16"/>
      <c r="E26" s="16"/>
      <c r="F26" s="17"/>
      <c r="G26" s="73" t="e">
        <f t="shared" si="6"/>
        <v>#DIV/0!</v>
      </c>
      <c r="H26" s="73" t="e">
        <f t="shared" si="7"/>
        <v>#DIV/0!</v>
      </c>
    </row>
    <row r="27" spans="2:9" ht="38.25">
      <c r="B27" s="64"/>
      <c r="C27" s="65" t="s">
        <v>86</v>
      </c>
      <c r="D27" s="8">
        <v>130000</v>
      </c>
      <c r="E27" s="8">
        <v>55000</v>
      </c>
      <c r="F27" s="10">
        <v>21000</v>
      </c>
      <c r="G27" s="8">
        <f t="shared" si="6"/>
        <v>38.181818181818187</v>
      </c>
      <c r="H27" s="8">
        <f t="shared" si="7"/>
        <v>16.153846153846153</v>
      </c>
      <c r="I27" s="55"/>
    </row>
    <row r="28" spans="2:9" ht="15" customHeight="1">
      <c r="B28" s="98" t="s">
        <v>87</v>
      </c>
      <c r="C28" s="99"/>
      <c r="D28" s="29">
        <f>D29+D30+D31+D32</f>
        <v>496819</v>
      </c>
      <c r="E28" s="29">
        <v>44040</v>
      </c>
      <c r="F28" s="35">
        <v>56899.6</v>
      </c>
      <c r="G28" s="8">
        <f t="shared" si="6"/>
        <v>129.1998183469573</v>
      </c>
      <c r="H28" s="8">
        <f t="shared" si="7"/>
        <v>11.452782602919775</v>
      </c>
    </row>
    <row r="29" spans="2:9">
      <c r="B29" s="64"/>
      <c r="C29" s="65" t="s">
        <v>88</v>
      </c>
      <c r="D29" s="29">
        <v>205632</v>
      </c>
      <c r="E29" s="29">
        <v>2100</v>
      </c>
      <c r="F29" s="35">
        <v>28843.1</v>
      </c>
      <c r="G29" s="8">
        <f t="shared" si="6"/>
        <v>1373.4809523809522</v>
      </c>
      <c r="H29" s="8">
        <f t="shared" si="7"/>
        <v>14.026562013694367</v>
      </c>
    </row>
    <row r="30" spans="2:9">
      <c r="B30" s="64"/>
      <c r="C30" s="65" t="s">
        <v>89</v>
      </c>
      <c r="D30" s="29">
        <v>16160</v>
      </c>
      <c r="E30" s="29">
        <v>10040</v>
      </c>
      <c r="F30" s="35">
        <v>2130</v>
      </c>
      <c r="G30" s="8">
        <f t="shared" si="6"/>
        <v>21.215139442231077</v>
      </c>
      <c r="H30" s="8">
        <f t="shared" si="7"/>
        <v>13.180693069306932</v>
      </c>
    </row>
    <row r="31" spans="2:9">
      <c r="B31" s="64"/>
      <c r="C31" s="65" t="s">
        <v>90</v>
      </c>
      <c r="D31" s="29">
        <v>239027</v>
      </c>
      <c r="E31" s="29">
        <v>12000</v>
      </c>
      <c r="F31" s="35">
        <v>13000</v>
      </c>
      <c r="G31" s="8">
        <f t="shared" si="6"/>
        <v>108.33333333333333</v>
      </c>
      <c r="H31" s="8">
        <f t="shared" si="7"/>
        <v>5.438716128303497</v>
      </c>
    </row>
    <row r="32" spans="2:9">
      <c r="B32" s="64"/>
      <c r="C32" s="65" t="s">
        <v>91</v>
      </c>
      <c r="D32" s="29">
        <v>36000</v>
      </c>
      <c r="E32" s="29">
        <v>19900</v>
      </c>
      <c r="F32" s="35">
        <v>12926.5</v>
      </c>
      <c r="G32" s="8">
        <f>F32/E32*100</f>
        <v>64.957286432160799</v>
      </c>
      <c r="H32" s="8">
        <f t="shared" si="7"/>
        <v>35.906944444444441</v>
      </c>
    </row>
    <row r="33" spans="2:8">
      <c r="B33" s="94" t="s">
        <v>92</v>
      </c>
      <c r="C33" s="95"/>
      <c r="D33" s="29">
        <f>D34+D35+D36</f>
        <v>254791.8</v>
      </c>
      <c r="E33" s="29">
        <v>69438.2</v>
      </c>
      <c r="F33" s="35">
        <v>67461.399999999994</v>
      </c>
      <c r="G33" s="8">
        <f t="shared" ref="G33:G34" si="8">F33/E33*100</f>
        <v>97.153152011428872</v>
      </c>
      <c r="H33" s="8">
        <f>F33/D33*100</f>
        <v>26.477068728271476</v>
      </c>
    </row>
    <row r="34" spans="2:8">
      <c r="B34" s="64"/>
      <c r="C34" s="65" t="s">
        <v>93</v>
      </c>
      <c r="D34" s="29">
        <v>172441</v>
      </c>
      <c r="E34" s="29">
        <v>51800</v>
      </c>
      <c r="F34" s="35">
        <v>47301.4</v>
      </c>
      <c r="G34" s="8">
        <f t="shared" si="8"/>
        <v>91.315444015444015</v>
      </c>
      <c r="H34" s="8">
        <f t="shared" ref="H34" si="9">F34/D34*100</f>
        <v>27.430483469708484</v>
      </c>
    </row>
    <row r="35" spans="2:8">
      <c r="B35" s="71"/>
      <c r="C35" s="65" t="s">
        <v>94</v>
      </c>
      <c r="D35" s="29">
        <v>0</v>
      </c>
      <c r="E35" s="29">
        <v>0</v>
      </c>
      <c r="F35" s="35">
        <v>0</v>
      </c>
      <c r="G35" s="8">
        <v>0</v>
      </c>
      <c r="H35" s="8">
        <v>0</v>
      </c>
    </row>
    <row r="36" spans="2:8">
      <c r="B36" s="71"/>
      <c r="C36" s="65" t="s">
        <v>95</v>
      </c>
      <c r="D36" s="29">
        <v>82350.8</v>
      </c>
      <c r="E36" s="29">
        <v>17638.2</v>
      </c>
      <c r="F36" s="35">
        <v>20160</v>
      </c>
      <c r="G36" s="8">
        <f t="shared" ref="G36:G37" si="10">F36/E36*100</f>
        <v>114.29737728339626</v>
      </c>
      <c r="H36" s="8">
        <f t="shared" ref="H36:H42" si="11">F36/D36*100</f>
        <v>24.480636496548911</v>
      </c>
    </row>
    <row r="37" spans="2:8" ht="15" customHeight="1">
      <c r="B37" s="100" t="s">
        <v>96</v>
      </c>
      <c r="C37" s="101"/>
      <c r="D37" s="29">
        <f>D38+D39+D40</f>
        <v>8500</v>
      </c>
      <c r="E37" s="29">
        <v>2200</v>
      </c>
      <c r="F37" s="35">
        <v>20</v>
      </c>
      <c r="G37" s="8">
        <f t="shared" si="10"/>
        <v>0.90909090909090906</v>
      </c>
      <c r="H37" s="8">
        <f t="shared" si="11"/>
        <v>0.23529411764705879</v>
      </c>
    </row>
    <row r="38" spans="2:8">
      <c r="B38" s="64"/>
      <c r="C38" s="65" t="s">
        <v>97</v>
      </c>
      <c r="D38" s="29">
        <v>500</v>
      </c>
      <c r="E38" s="29">
        <v>0</v>
      </c>
      <c r="F38" s="35">
        <v>0</v>
      </c>
      <c r="G38" s="8">
        <v>0</v>
      </c>
      <c r="H38" s="8">
        <f t="shared" si="11"/>
        <v>0</v>
      </c>
    </row>
    <row r="39" spans="2:8" ht="76.5" hidden="1" customHeight="1">
      <c r="B39" s="64"/>
      <c r="C39" s="65" t="s">
        <v>98</v>
      </c>
      <c r="D39" s="29">
        <v>0</v>
      </c>
      <c r="E39" s="29">
        <v>0</v>
      </c>
      <c r="F39" s="35">
        <v>0</v>
      </c>
      <c r="G39" s="8" t="e">
        <f t="shared" ref="G39:G42" si="12">F39/E39*100</f>
        <v>#DIV/0!</v>
      </c>
      <c r="H39" s="8" t="e">
        <f t="shared" si="11"/>
        <v>#DIV/0!</v>
      </c>
    </row>
    <row r="40" spans="2:8" ht="25.5">
      <c r="B40" s="64"/>
      <c r="C40" s="65" t="s">
        <v>99</v>
      </c>
      <c r="D40" s="29">
        <v>8000</v>
      </c>
      <c r="E40" s="29">
        <v>2200</v>
      </c>
      <c r="F40" s="35">
        <v>20</v>
      </c>
      <c r="G40" s="8">
        <f t="shared" si="12"/>
        <v>0.90909090909090906</v>
      </c>
      <c r="H40" s="8">
        <f t="shared" si="11"/>
        <v>0.25</v>
      </c>
    </row>
    <row r="41" spans="2:8" ht="24.75" customHeight="1">
      <c r="B41" s="90" t="s">
        <v>100</v>
      </c>
      <c r="C41" s="91"/>
      <c r="D41" s="29">
        <f>D42</f>
        <v>350000</v>
      </c>
      <c r="E41" s="29">
        <v>65985.5</v>
      </c>
      <c r="F41" s="35">
        <f>F42</f>
        <v>0</v>
      </c>
      <c r="G41" s="8">
        <f t="shared" si="12"/>
        <v>0</v>
      </c>
      <c r="H41" s="8">
        <f t="shared" si="11"/>
        <v>0</v>
      </c>
    </row>
    <row r="42" spans="2:8">
      <c r="B42" s="64"/>
      <c r="C42" s="72" t="s">
        <v>101</v>
      </c>
      <c r="D42" s="29">
        <v>350000</v>
      </c>
      <c r="E42" s="29">
        <v>65985.5</v>
      </c>
      <c r="F42" s="35">
        <v>0</v>
      </c>
      <c r="G42" s="8">
        <f t="shared" si="12"/>
        <v>0</v>
      </c>
      <c r="H42" s="8">
        <f t="shared" si="11"/>
        <v>0</v>
      </c>
    </row>
  </sheetData>
  <mergeCells count="13">
    <mergeCell ref="B13:C13"/>
    <mergeCell ref="C1:H2"/>
    <mergeCell ref="C3:H3"/>
    <mergeCell ref="B6:C6"/>
    <mergeCell ref="B7:C7"/>
    <mergeCell ref="B12:C12"/>
    <mergeCell ref="B41:C41"/>
    <mergeCell ref="B18:C18"/>
    <mergeCell ref="B22:C22"/>
    <mergeCell ref="B26:C26"/>
    <mergeCell ref="B28:C28"/>
    <mergeCell ref="B33:C33"/>
    <mergeCell ref="B37:C37"/>
  </mergeCells>
  <pageMargins left="0" right="0" top="0.15748031496062992" bottom="0" header="0.31496062992125984" footer="0.31496062992125984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01,10-31,12,25 e</vt:lpstr>
      <vt:lpstr>01.10-31.12.25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Tashir</dc:creator>
  <cp:lastModifiedBy>Tashir</cp:lastModifiedBy>
  <cp:lastPrinted>2026-01-13T08:06:05Z</cp:lastPrinted>
  <dcterms:created xsi:type="dcterms:W3CDTF">2015-06-05T18:19:34Z</dcterms:created>
  <dcterms:modified xsi:type="dcterms:W3CDTF">2026-01-13T08:11:15Z</dcterms:modified>
</cp:coreProperties>
</file>